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ralgp-my.sharepoint.com/personal/jkarlin_central_com/Documents/MURDER!/Calfornia/"/>
    </mc:Choice>
  </mc:AlternateContent>
  <bookViews>
    <workbookView xWindow="-15" yWindow="-15" windowWidth="9150" windowHeight="12540" activeTab="1"/>
  </bookViews>
  <sheets>
    <sheet name="Project Information" sheetId="2" r:id="rId1"/>
    <sheet name="W.E.L.W." sheetId="1" r:id="rId2"/>
  </sheets>
  <definedNames>
    <definedName name="_xlnm.Print_Area" localSheetId="0">'Project Information'!$A$1:$I$55</definedName>
    <definedName name="_xlnm.Print_Area" localSheetId="1">W.E.L.W.!$A$1:$J$51</definedName>
  </definedNames>
  <calcPr calcId="152511"/>
</workbook>
</file>

<file path=xl/calcChain.xml><?xml version="1.0" encoding="utf-8"?>
<calcChain xmlns="http://schemas.openxmlformats.org/spreadsheetml/2006/main">
  <c r="J28" i="1" l="1"/>
  <c r="J27" i="1"/>
  <c r="J25" i="1"/>
  <c r="I28" i="1"/>
  <c r="I27" i="1"/>
  <c r="I25" i="1"/>
  <c r="G28" i="1"/>
  <c r="G27" i="1"/>
  <c r="G26" i="1"/>
  <c r="I26" i="1" s="1"/>
  <c r="J26" i="1" s="1"/>
  <c r="G25" i="1"/>
  <c r="C28" i="1"/>
  <c r="C27" i="1"/>
  <c r="C26" i="1"/>
  <c r="C25" i="1"/>
  <c r="B28" i="1"/>
  <c r="B27" i="1"/>
  <c r="B26" i="1"/>
  <c r="B25" i="1"/>
  <c r="B12" i="1"/>
  <c r="B13" i="1"/>
  <c r="B14" i="1"/>
  <c r="B15" i="1"/>
  <c r="B16" i="1"/>
  <c r="B17" i="1"/>
  <c r="B18" i="1"/>
  <c r="B19" i="1"/>
  <c r="B20" i="1"/>
  <c r="B24" i="1"/>
  <c r="I20" i="1"/>
  <c r="I19" i="1"/>
  <c r="I18" i="1"/>
  <c r="I17" i="1"/>
  <c r="I16" i="1"/>
  <c r="I15" i="1"/>
  <c r="I14" i="1"/>
  <c r="I13" i="1"/>
  <c r="I12" i="1"/>
  <c r="C20" i="1"/>
  <c r="C19" i="1"/>
  <c r="C18" i="1"/>
  <c r="C17" i="1"/>
  <c r="C16" i="1"/>
  <c r="C15" i="1"/>
  <c r="C14" i="1"/>
  <c r="C13" i="1"/>
  <c r="F20" i="1"/>
  <c r="F19" i="1"/>
  <c r="F18" i="1"/>
  <c r="F17" i="1"/>
  <c r="F16" i="1"/>
  <c r="F15" i="1"/>
  <c r="F14" i="1"/>
  <c r="F13" i="1"/>
  <c r="G20" i="1"/>
  <c r="G19" i="1"/>
  <c r="G18" i="1"/>
  <c r="G17" i="1"/>
  <c r="G16" i="1"/>
  <c r="G15" i="1"/>
  <c r="G14" i="1"/>
  <c r="G13" i="1"/>
  <c r="J20" i="1"/>
  <c r="J19" i="1"/>
  <c r="J18" i="1"/>
  <c r="J17" i="1"/>
  <c r="J16" i="1"/>
  <c r="J15" i="1"/>
  <c r="J14" i="1"/>
  <c r="J13" i="1"/>
  <c r="D11" i="1"/>
  <c r="F12" i="1"/>
  <c r="J24" i="1" l="1"/>
  <c r="G24" i="1"/>
  <c r="I24" i="1" s="1"/>
  <c r="C24" i="1"/>
  <c r="G12" i="1"/>
  <c r="C12" i="1"/>
  <c r="F11" i="1"/>
  <c r="J12" i="1" l="1"/>
  <c r="B32" i="1" l="1"/>
  <c r="B11" i="1" s="1"/>
  <c r="H21" i="1"/>
  <c r="H29" i="1"/>
  <c r="G32" i="1"/>
  <c r="H32" i="1" l="1"/>
  <c r="J32" i="1" s="1"/>
  <c r="C37" i="1"/>
  <c r="C42" i="1"/>
  <c r="I29" i="1"/>
  <c r="G11" i="1"/>
  <c r="I11" i="1" s="1"/>
  <c r="J11" i="1" s="1"/>
  <c r="J21" i="1" s="1"/>
  <c r="J29" i="1" l="1"/>
  <c r="I21" i="1"/>
  <c r="C41" i="1" l="1"/>
  <c r="C43" i="1" s="1"/>
  <c r="C36" i="1"/>
  <c r="C38" i="1" s="1"/>
  <c r="J33" i="1"/>
  <c r="E34" i="1" s="1"/>
</calcChain>
</file>

<file path=xl/sharedStrings.xml><?xml version="1.0" encoding="utf-8"?>
<sst xmlns="http://schemas.openxmlformats.org/spreadsheetml/2006/main" count="91" uniqueCount="69">
  <si>
    <r>
      <t>ET</t>
    </r>
    <r>
      <rPr>
        <sz val="9"/>
        <color theme="1"/>
        <rFont val="Calibri"/>
        <family val="2"/>
        <scheme val="minor"/>
      </rPr>
      <t>o</t>
    </r>
  </si>
  <si>
    <t>conversion factor</t>
  </si>
  <si>
    <t>Plant Factor</t>
  </si>
  <si>
    <t>Irrigation Efficiency</t>
  </si>
  <si>
    <t>ETAF</t>
  </si>
  <si>
    <t>Irrigation type</t>
  </si>
  <si>
    <t>ETAF*LA</t>
  </si>
  <si>
    <t>TOTALS</t>
  </si>
  <si>
    <t>REGULAR LANDSCAPE AREAS</t>
  </si>
  <si>
    <t>Hydrozone#  Description</t>
  </si>
  <si>
    <t xml:space="preserve"> </t>
  </si>
  <si>
    <t>Development Type  (Residential or Commercial)</t>
  </si>
  <si>
    <t>SPECIAL LANDSCAPE AREAS</t>
  </si>
  <si>
    <t>Total ETAF* Area</t>
  </si>
  <si>
    <t>Total Area</t>
  </si>
  <si>
    <t>Average ETAF</t>
  </si>
  <si>
    <t>ALL LANDSCAPE AREAS</t>
  </si>
  <si>
    <t>Total ETWU</t>
  </si>
  <si>
    <t>Water Efficient Landscape Worksheet</t>
  </si>
  <si>
    <t>Very Low Water Use:</t>
  </si>
  <si>
    <t>Low Water Use:</t>
  </si>
  <si>
    <t>0 -0.1</t>
  </si>
  <si>
    <t>0.1-0.3</t>
  </si>
  <si>
    <t>Moderate Water Use:</t>
  </si>
  <si>
    <t>0.4-0.6</t>
  </si>
  <si>
    <t>0.7-1.0</t>
  </si>
  <si>
    <t>High Water Use:</t>
  </si>
  <si>
    <t>Plant Factors</t>
  </si>
  <si>
    <t>Reference City &amp; County</t>
  </si>
  <si>
    <t>Project Applicant:</t>
  </si>
  <si>
    <t>date:</t>
  </si>
  <si>
    <t>Project Address:</t>
  </si>
  <si>
    <t>Project Type:</t>
  </si>
  <si>
    <t>Parcel and/or lot number (if available):</t>
  </si>
  <si>
    <t>Total Landscape Area:</t>
  </si>
  <si>
    <t>sq ft.</t>
  </si>
  <si>
    <t>Water Supply Type:</t>
  </si>
  <si>
    <t>Local Retail Water Purveyor:</t>
  </si>
  <si>
    <t>Landscape Documentation Package Checklist</t>
  </si>
  <si>
    <t>1)    Project Information Sheet (this document)</t>
  </si>
  <si>
    <t>2)    Water Efficient Landscape Worksheet (W.E.L.W.)</t>
  </si>
  <si>
    <t>3)    Soil Management Report</t>
  </si>
  <si>
    <t>4)    Landscape Design Plan</t>
  </si>
  <si>
    <t>5)    Irrigation Design Plan</t>
  </si>
  <si>
    <t>6)    Grading Design Plan</t>
  </si>
  <si>
    <t>Landowner:</t>
  </si>
  <si>
    <t>phone</t>
  </si>
  <si>
    <t>address</t>
  </si>
  <si>
    <t>email</t>
  </si>
  <si>
    <t>Project</t>
  </si>
  <si>
    <t>Applicant:</t>
  </si>
  <si>
    <t>I agree to comply with the requirements of the water efficiency landscape ordinance and submit a complete Landscape Documentation Package.</t>
  </si>
  <si>
    <t>Signature:</t>
  </si>
  <si>
    <t>print name</t>
  </si>
  <si>
    <t>Project Contacts:</t>
  </si>
  <si>
    <t>Spray/Rotor</t>
  </si>
  <si>
    <t>Landscape Area (LA)  (sq. ft)</t>
  </si>
  <si>
    <t>Total Area (sqft)</t>
  </si>
  <si>
    <t>Eto   (in)</t>
  </si>
  <si>
    <t>Estimated Total Water Use (ETWU)  (gal/year)</t>
  </si>
  <si>
    <t>Landscape Area (LA)      (sqft)</t>
  </si>
  <si>
    <t>Landscape Area (LA)     (sqft)</t>
  </si>
  <si>
    <t xml:space="preserve">Eto  (in) </t>
  </si>
  <si>
    <t>Estimated Total Water Use (ETWU)                ((gal./sqft.)/yr)</t>
  </si>
  <si>
    <t>Maximum Allowable Water Application (MAWA)               ((gal./sqft.)/yr)</t>
  </si>
  <si>
    <r>
      <t>Reference Evapotranspiration (ET</t>
    </r>
    <r>
      <rPr>
        <b/>
        <sz val="9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)*</t>
    </r>
  </si>
  <si>
    <t>MWELO Project Information Sheet</t>
  </si>
  <si>
    <t>TWCA Qualified Warm Season Turf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</si>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</sst>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/>
    <xf numFmtId="0" fontId="0" fillId="2" borderId="14" xfId="0" applyFill="1" applyBorder="1" applyAlignment="1" applyProtection="1">
      <alignment horizontal="center" wrapText="1"/>
    </xf>
    <xf numFmtId="0" fontId="0" fillId="2" borderId="11" xfId="0" applyFill="1" applyBorder="1" applyProtection="1"/>
    <xf numFmtId="0" fontId="0" fillId="2" borderId="1" xfId="0" applyFill="1" applyBorder="1" applyProtection="1"/>
    <xf numFmtId="0" fontId="0" fillId="2" borderId="4" xfId="0" applyFill="1" applyBorder="1" applyAlignment="1" applyProtection="1">
      <alignment wrapText="1"/>
    </xf>
    <xf numFmtId="0" fontId="0" fillId="2" borderId="17" xfId="0" applyFill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center" wrapText="1"/>
    </xf>
    <xf numFmtId="0" fontId="0" fillId="0" borderId="21" xfId="0" applyFill="1" applyBorder="1" applyAlignment="1" applyProtection="1">
      <alignment horizontal="center" wrapText="1"/>
    </xf>
    <xf numFmtId="0" fontId="5" fillId="0" borderId="0" xfId="0" applyFont="1"/>
    <xf numFmtId="0" fontId="0" fillId="0" borderId="11" xfId="0" applyFill="1" applyBorder="1" applyProtection="1"/>
    <xf numFmtId="2" fontId="0" fillId="0" borderId="11" xfId="0" applyNumberFormat="1" applyFill="1" applyBorder="1" applyProtection="1"/>
    <xf numFmtId="4" fontId="0" fillId="0" borderId="11" xfId="0" applyNumberFormat="1" applyFill="1" applyBorder="1" applyProtection="1"/>
    <xf numFmtId="4" fontId="0" fillId="0" borderId="12" xfId="0" applyNumberFormat="1" applyFill="1" applyBorder="1" applyProtection="1"/>
    <xf numFmtId="2" fontId="0" fillId="0" borderId="1" xfId="0" applyNumberFormat="1" applyFill="1" applyBorder="1" applyProtection="1"/>
    <xf numFmtId="0" fontId="0" fillId="0" borderId="8" xfId="0" applyFill="1" applyBorder="1" applyProtection="1"/>
    <xf numFmtId="4" fontId="0" fillId="0" borderId="8" xfId="0" applyNumberFormat="1" applyFill="1" applyBorder="1" applyProtection="1"/>
    <xf numFmtId="0" fontId="0" fillId="0" borderId="13" xfId="0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0" fillId="0" borderId="38" xfId="0" applyFill="1" applyBorder="1" applyAlignment="1" applyProtection="1">
      <alignment horizont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Protection="1"/>
    <xf numFmtId="0" fontId="1" fillId="3" borderId="10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8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4" fontId="0" fillId="0" borderId="0" xfId="0" applyNumberFormat="1" applyFill="1" applyBorder="1" applyProtection="1"/>
    <xf numFmtId="0" fontId="0" fillId="3" borderId="11" xfId="0" applyFill="1" applyBorder="1" applyAlignment="1" applyProtection="1">
      <alignment wrapText="1"/>
      <protection locked="0"/>
    </xf>
    <xf numFmtId="0" fontId="4" fillId="3" borderId="11" xfId="0" applyFont="1" applyFill="1" applyBorder="1" applyProtection="1"/>
    <xf numFmtId="4" fontId="4" fillId="0" borderId="8" xfId="0" applyNumberFormat="1" applyFont="1" applyFill="1" applyBorder="1" applyProtection="1"/>
    <xf numFmtId="4" fontId="4" fillId="0" borderId="9" xfId="0" applyNumberFormat="1" applyFont="1" applyFill="1" applyBorder="1" applyProtection="1"/>
    <xf numFmtId="4" fontId="4" fillId="0" borderId="2" xfId="0" applyNumberFormat="1" applyFont="1" applyFill="1" applyBorder="1"/>
    <xf numFmtId="0" fontId="0" fillId="0" borderId="0" xfId="0" applyBorder="1" applyProtection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Protection="1"/>
    <xf numFmtId="4" fontId="4" fillId="4" borderId="2" xfId="0" applyNumberFormat="1" applyFont="1" applyFill="1" applyBorder="1" applyProtection="1"/>
    <xf numFmtId="0" fontId="3" fillId="4" borderId="0" xfId="0" applyFont="1" applyFill="1" applyAlignment="1" applyProtection="1">
      <alignment horizontal="center"/>
    </xf>
    <xf numFmtId="4" fontId="0" fillId="4" borderId="27" xfId="0" applyNumberFormat="1" applyFill="1" applyBorder="1" applyAlignment="1" applyProtection="1">
      <alignment horizontal="right"/>
    </xf>
    <xf numFmtId="0" fontId="0" fillId="4" borderId="29" xfId="0" applyFill="1" applyBorder="1" applyAlignment="1" applyProtection="1">
      <alignment horizontal="right"/>
    </xf>
    <xf numFmtId="2" fontId="4" fillId="4" borderId="2" xfId="0" applyNumberFormat="1" applyFont="1" applyFill="1" applyBorder="1" applyAlignment="1" applyProtection="1">
      <alignment horizontal="right"/>
    </xf>
    <xf numFmtId="4" fontId="0" fillId="4" borderId="33" xfId="0" applyNumberFormat="1" applyFill="1" applyBorder="1" applyProtection="1"/>
    <xf numFmtId="0" fontId="0" fillId="4" borderId="34" xfId="0" applyFill="1" applyBorder="1" applyProtection="1"/>
    <xf numFmtId="0" fontId="1" fillId="4" borderId="0" xfId="0" applyFont="1" applyFill="1" applyBorder="1" applyAlignment="1" applyProtection="1">
      <alignment horizontal="center"/>
    </xf>
    <xf numFmtId="2" fontId="0" fillId="4" borderId="0" xfId="0" applyNumberFormat="1" applyFill="1" applyBorder="1" applyProtection="1"/>
    <xf numFmtId="0" fontId="0" fillId="4" borderId="18" xfId="0" applyFill="1" applyBorder="1" applyAlignment="1" applyProtection="1">
      <alignment horizontal="right"/>
    </xf>
    <xf numFmtId="0" fontId="0" fillId="4" borderId="34" xfId="0" applyFill="1" applyBorder="1" applyAlignment="1" applyProtection="1">
      <alignment horizontal="right"/>
    </xf>
    <xf numFmtId="0" fontId="0" fillId="4" borderId="11" xfId="0" applyFill="1" applyBorder="1" applyAlignment="1" applyProtection="1">
      <alignment horizontal="right"/>
    </xf>
    <xf numFmtId="0" fontId="7" fillId="4" borderId="0" xfId="0" applyFont="1" applyFill="1" applyAlignment="1" applyProtection="1">
      <alignment wrapText="1"/>
    </xf>
    <xf numFmtId="17" fontId="2" fillId="4" borderId="0" xfId="0" applyNumberFormat="1" applyFont="1" applyFill="1" applyAlignment="1" applyProtection="1">
      <alignment horizontal="left"/>
    </xf>
    <xf numFmtId="0" fontId="0" fillId="3" borderId="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5" fillId="3" borderId="31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right"/>
      <protection locked="0"/>
    </xf>
    <xf numFmtId="0" fontId="0" fillId="4" borderId="0" xfId="0" applyFill="1" applyAlignment="1">
      <alignment horizontal="left" vertical="top" wrapText="1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horizontal="left"/>
    </xf>
    <xf numFmtId="0" fontId="0" fillId="0" borderId="0" xfId="0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wrapText="1"/>
    </xf>
    <xf numFmtId="0" fontId="1" fillId="0" borderId="1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center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0" fontId="1" fillId="4" borderId="3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 wrapText="1"/>
    </xf>
    <xf numFmtId="0" fontId="1" fillId="0" borderId="14" xfId="0" applyFont="1" applyFill="1" applyBorder="1" applyAlignment="1" applyProtection="1">
      <alignment horizontal="center" wrapText="1"/>
    </xf>
    <xf numFmtId="0" fontId="1" fillId="0" borderId="15" xfId="0" applyFont="1" applyFill="1" applyBorder="1" applyAlignment="1" applyProtection="1">
      <alignment horizontal="center" wrapText="1"/>
    </xf>
    <xf numFmtId="0" fontId="0" fillId="0" borderId="22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 wrapText="1"/>
    </xf>
    <xf numFmtId="0" fontId="0" fillId="0" borderId="38" xfId="0" applyFill="1" applyBorder="1" applyAlignment="1" applyProtection="1">
      <alignment horizontal="center" wrapText="1"/>
    </xf>
    <xf numFmtId="0" fontId="8" fillId="4" borderId="39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/>
    </xf>
    <xf numFmtId="0" fontId="1" fillId="4" borderId="36" xfId="0" applyFont="1" applyFill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1" fillId="4" borderId="2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DFEEFF"/>
      <color rgb="FFF1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1306134</xdr:colOff>
      <xdr:row>20</xdr:row>
      <xdr:rowOff>198096</xdr:rowOff>
    </xdr:from>
    <xdr:to>
      <xdr:col>0</xdr:col>
      <xdr:colOff>1534093</xdr:colOff>
      <xdr:row>22</xdr:row>
      <xdr:rowOff>3834</xdr:rowOff>
    </xdr:to>
    <xdr:sp macro="" textlink="">
      <xdr:nvSpPr>
        <xdr:cNvPr id="3" name="Rectangle 2"/>
        <xdr:cNvSpPr/>
      </xdr:nvSpPr>
      <xdr:spPr>
        <a:xfrm>
          <a:off x="1458534" y="4432639"/>
          <a:ext cx="227959" cy="20850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1310687</xdr:colOff>
      <xdr:row>23</xdr:row>
      <xdr:rowOff>5443</xdr:rowOff>
    </xdr:from>
    <xdr:to>
      <xdr:col>0</xdr:col>
      <xdr:colOff>1539287</xdr:colOff>
      <xdr:row>24</xdr:row>
      <xdr:rowOff>5443</xdr:rowOff>
    </xdr:to>
    <xdr:sp macro="" textlink="">
      <xdr:nvSpPr>
        <xdr:cNvPr id="4" name="Rectangle 3"/>
        <xdr:cNvSpPr/>
      </xdr:nvSpPr>
      <xdr:spPr>
        <a:xfrm>
          <a:off x="1467569" y="4723119"/>
          <a:ext cx="228600" cy="20170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1299483</xdr:colOff>
      <xdr:row>26</xdr:row>
      <xdr:rowOff>78920</xdr:rowOff>
    </xdr:from>
    <xdr:to>
      <xdr:col>0</xdr:col>
      <xdr:colOff>1528083</xdr:colOff>
      <xdr:row>27</xdr:row>
      <xdr:rowOff>191859</xdr:rowOff>
    </xdr:to>
    <xdr:sp macro="" textlink="">
      <xdr:nvSpPr>
        <xdr:cNvPr id="5" name="Rectangle 4"/>
        <xdr:cNvSpPr/>
      </xdr:nvSpPr>
      <xdr:spPr>
        <a:xfrm>
          <a:off x="1451883" y="5293177"/>
          <a:ext cx="228600" cy="2000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1299482</xdr:colOff>
      <xdr:row>28</xdr:row>
      <xdr:rowOff>70757</xdr:rowOff>
    </xdr:from>
    <xdr:to>
      <xdr:col>0</xdr:col>
      <xdr:colOff>1528082</xdr:colOff>
      <xdr:row>29</xdr:row>
      <xdr:rowOff>183696</xdr:rowOff>
    </xdr:to>
    <xdr:sp macro="" textlink="">
      <xdr:nvSpPr>
        <xdr:cNvPr id="6" name="Rectangle 5"/>
        <xdr:cNvSpPr/>
      </xdr:nvSpPr>
      <xdr:spPr>
        <a:xfrm>
          <a:off x="1451882" y="5573486"/>
          <a:ext cx="228600" cy="20002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1299482</xdr:colOff>
      <xdr:row>24</xdr:row>
      <xdr:rowOff>81642</xdr:rowOff>
    </xdr:from>
    <xdr:to>
      <xdr:col>0</xdr:col>
      <xdr:colOff>1530804</xdr:colOff>
      <xdr:row>25</xdr:row>
      <xdr:rowOff>197303</xdr:rowOff>
    </xdr:to>
    <xdr:sp macro="" textlink="">
      <xdr:nvSpPr>
        <xdr:cNvPr id="8" name="Rectangle 7"/>
        <xdr:cNvSpPr/>
      </xdr:nvSpPr>
      <xdr:spPr>
        <a:xfrm>
          <a:off x="1451882" y="5007428"/>
          <a:ext cx="231322" cy="20274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1299483</xdr:colOff>
      <xdr:row>30</xdr:row>
      <xdr:rowOff>76199</xdr:rowOff>
    </xdr:from>
    <xdr:to>
      <xdr:col>0</xdr:col>
      <xdr:colOff>1528083</xdr:colOff>
      <xdr:row>31</xdr:row>
      <xdr:rowOff>190499</xdr:rowOff>
    </xdr:to>
    <xdr:sp macro="" textlink="">
      <xdr:nvSpPr>
        <xdr:cNvPr id="9" name="Rectangle 8"/>
        <xdr:cNvSpPr/>
      </xdr:nvSpPr>
      <xdr:spPr>
        <a:xfrm>
          <a:off x="1451883" y="5867399"/>
          <a:ext cx="228600" cy="20138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537883</xdr:colOff>
      <xdr:row>47</xdr:row>
      <xdr:rowOff>8282</xdr:rowOff>
    </xdr:from>
    <xdr:to>
      <xdr:col>6</xdr:col>
      <xdr:colOff>11206</xdr:colOff>
      <xdr:row>47</xdr:row>
      <xdr:rowOff>8282</xdr:rowOff>
    </xdr:to>
    <xdr:cxnSp macro="">
      <xdr:nvCxnSpPr>
        <xdr:cNvPr id="11" name="Straight Connector 10"/>
        <xdr:cNvCxnSpPr/>
      </xdr:nvCxnSpPr>
      <xdr:spPr>
        <a:xfrm>
          <a:off x="686970" y="8978347"/>
          <a:ext cx="40287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521804</xdr:colOff>
      <xdr:row>49</xdr:row>
      <xdr:rowOff>0</xdr:rowOff>
    </xdr:from>
    <xdr:to>
      <xdr:col>5</xdr:col>
      <xdr:colOff>1005606</xdr:colOff>
      <xdr:row>49</xdr:row>
      <xdr:rowOff>0</xdr:rowOff>
    </xdr:to>
    <xdr:cxnSp macro="">
      <xdr:nvCxnSpPr>
        <xdr:cNvPr id="12" name="Straight Connector 11"/>
        <xdr:cNvCxnSpPr/>
      </xdr:nvCxnSpPr>
      <xdr:spPr>
        <a:xfrm>
          <a:off x="670891" y="9359348"/>
          <a:ext cx="40287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917862</xdr:colOff>
      <xdr:row>50</xdr:row>
      <xdr:rowOff>114300</xdr:rowOff>
    </xdr:from>
    <xdr:to>
      <xdr:col>8</xdr:col>
      <xdr:colOff>361950</xdr:colOff>
      <xdr:row>54</xdr:row>
      <xdr:rowOff>28575</xdr:rowOff>
    </xdr:to>
    <xdr:sp macro="" textlink="">
      <xdr:nvSpPr>
        <xdr:cNvPr id="15" name="TextBox 14"/>
        <xdr:cNvSpPr txBox="1"/>
      </xdr:nvSpPr>
      <xdr:spPr>
        <a:xfrm>
          <a:off x="917862" y="9715500"/>
          <a:ext cx="6083013" cy="67627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Landscape Documentation Package  information sheet is provided by the Turfgrass Water Conservation Alliance</a:t>
          </a:r>
          <a:r>
            <a:rPr lang="en-US" sz="1100" baseline="0">
              <a:latin typeface="Calibri"/>
              <a:cs typeface="Calibri"/>
            </a:rPr>
            <a:t>® and contains all required elements for MWELO Project Information Compliance.</a:t>
          </a:r>
          <a:endParaRPr lang="en-US" sz="1100"/>
        </a:p>
      </xdr:txBody>
    </xdr:sp>
    <xdr:clientData/>
  </xdr:twoCellAnchor>
  <xdr:twoCellAnchor>
    <xdr:from>
      <xdr:col>0</xdr:col>
      <xdr:colOff>35719</xdr:colOff>
      <xdr:row>50</xdr:row>
      <xdr:rowOff>89296</xdr:rowOff>
    </xdr:from>
    <xdr:to>
      <xdr:col>0</xdr:col>
      <xdr:colOff>808414</xdr:colOff>
      <xdr:row>54</xdr:row>
      <xdr:rowOff>72608</xdr:rowOff>
    </xdr:to>
    <xdr:sp macro="" textlink="">
      <xdr:nvSpPr>
        <xdr:cNvPr id="16" name="Oval 15"/>
        <xdr:cNvSpPr/>
      </xdr:nvSpPr>
      <xdr:spPr>
        <a:xfrm>
          <a:off x="35719" y="9739482"/>
          <a:ext cx="772695" cy="745312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59950</xdr:colOff>
      <xdr:row>50</xdr:row>
      <xdr:rowOff>89951</xdr:rowOff>
    </xdr:from>
    <xdr:to>
      <xdr:col>0</xdr:col>
      <xdr:colOff>805543</xdr:colOff>
      <xdr:row>54</xdr:row>
      <xdr:rowOff>58614</xdr:rowOff>
    </xdr:to>
    <xdr:pic>
      <xdr:nvPicPr>
        <xdr:cNvPr id="17" name="Picture 16" descr="TWCA logo 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50" y="9740137"/>
          <a:ext cx="745593" cy="730663"/>
        </a:xfrm>
        <a:prstGeom prst="rect">
          <a:avLst/>
        </a:prstGeom>
      </xdr:spPr>
    </xdr:pic>
    <xdr:clientData/>
  </xdr:twoCellAnchor>
  <xdr:twoCellAnchor>
    <xdr:from>
      <xdr:col>0</xdr:col>
      <xdr:colOff>1264627</xdr:colOff>
      <xdr:row>20</xdr:row>
      <xdr:rowOff>21980</xdr:rowOff>
    </xdr:from>
    <xdr:to>
      <xdr:col>1</xdr:col>
      <xdr:colOff>21981</xdr:colOff>
      <xdr:row>22</xdr:row>
      <xdr:rowOff>62133</xdr:rowOff>
    </xdr:to>
    <xdr:sp macro="" textlink="">
      <xdr:nvSpPr>
        <xdr:cNvPr id="22" name="Multiply 21"/>
        <xdr:cNvSpPr/>
      </xdr:nvSpPr>
      <xdr:spPr>
        <a:xfrm>
          <a:off x="1264627" y="4344865"/>
          <a:ext cx="310662" cy="325903"/>
        </a:xfrm>
        <a:prstGeom prst="mathMultiply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1255834</xdr:colOff>
      <xdr:row>22</xdr:row>
      <xdr:rowOff>27841</xdr:rowOff>
    </xdr:from>
    <xdr:to>
      <xdr:col>1</xdr:col>
      <xdr:colOff>13188</xdr:colOff>
      <xdr:row>24</xdr:row>
      <xdr:rowOff>67994</xdr:rowOff>
    </xdr:to>
    <xdr:sp macro="" textlink="">
      <xdr:nvSpPr>
        <xdr:cNvPr id="23" name="Multiply 22"/>
        <xdr:cNvSpPr/>
      </xdr:nvSpPr>
      <xdr:spPr>
        <a:xfrm>
          <a:off x="1255834" y="4636476"/>
          <a:ext cx="310662" cy="325903"/>
        </a:xfrm>
        <a:prstGeom prst="mathMultiply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189257</xdr:colOff>
      <xdr:row>34</xdr:row>
      <xdr:rowOff>132522</xdr:rowOff>
    </xdr:from>
    <xdr:to>
      <xdr:col>9</xdr:col>
      <xdr:colOff>1170332</xdr:colOff>
      <xdr:row>43</xdr:row>
      <xdr:rowOff>100853</xdr:rowOff>
    </xdr:to>
    <xdr:sp macro="" textlink="">
      <xdr:nvSpPr>
        <xdr:cNvPr id="11" name="TextBox 10"/>
        <xdr:cNvSpPr txBox="1"/>
      </xdr:nvSpPr>
      <xdr:spPr>
        <a:xfrm>
          <a:off x="3326904" y="8592963"/>
          <a:ext cx="4477310" cy="204141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Is your Estimated Total Water Use</a:t>
          </a:r>
          <a:r>
            <a:rPr lang="en-US" sz="1100" baseline="0"/>
            <a:t> (ETWU) Less than the MAWA</a:t>
          </a:r>
          <a:r>
            <a:rPr lang="en-US" sz="1100"/>
            <a:t>?  That's half the battle!</a:t>
          </a:r>
        </a:p>
        <a:p>
          <a:endParaRPr lang="en-US" sz="1100"/>
        </a:p>
        <a:p>
          <a:r>
            <a:rPr lang="en-US" sz="1100"/>
            <a:t> Don't forget to check your Average Evapotranspiration Adustment Factor (ETAF) for Regular Landscape is within limits too.           </a:t>
          </a:r>
        </a:p>
        <a:p>
          <a:pPr algn="ctr"/>
          <a:r>
            <a:rPr lang="en-US" sz="1100"/>
            <a:t>                                                                                                                                                                                   </a:t>
          </a:r>
          <a:r>
            <a:rPr lang="en-US" sz="1400" b="1"/>
            <a:t>Remember:             </a:t>
          </a:r>
        </a:p>
        <a:p>
          <a:pPr algn="ctr"/>
          <a:r>
            <a:rPr lang="en-US" sz="1400" b="1"/>
            <a:t>                                                                                                                          0.55</a:t>
          </a:r>
          <a:r>
            <a:rPr lang="en-US" sz="1400"/>
            <a:t> or below for </a:t>
          </a:r>
          <a:r>
            <a:rPr lang="en-US" sz="1400" b="1"/>
            <a:t>Residential Landscapes                                                                            0.45</a:t>
          </a:r>
          <a:r>
            <a:rPr lang="en-US" sz="1400"/>
            <a:t> or below for </a:t>
          </a:r>
          <a:r>
            <a:rPr lang="en-US" sz="1400" b="1"/>
            <a:t>Commercial Landscapes</a:t>
          </a:r>
        </a:p>
      </xdr:txBody>
    </xdr:sp>
    <xdr:clientData/>
  </xdr:twoCellAnchor>
  <xdr:twoCellAnchor>
    <xdr:from>
      <xdr:col>3</xdr:col>
      <xdr:colOff>38101</xdr:colOff>
      <xdr:row>37</xdr:row>
      <xdr:rowOff>152402</xdr:rowOff>
    </xdr:from>
    <xdr:to>
      <xdr:col>4</xdr:col>
      <xdr:colOff>789215</xdr:colOff>
      <xdr:row>41</xdr:row>
      <xdr:rowOff>190501</xdr:rowOff>
    </xdr:to>
    <xdr:cxnSp macro="">
      <xdr:nvCxnSpPr>
        <xdr:cNvPr id="9" name="Curved Connector 8"/>
        <xdr:cNvCxnSpPr/>
      </xdr:nvCxnSpPr>
      <xdr:spPr>
        <a:xfrm rot="10800000">
          <a:off x="2569030" y="9337223"/>
          <a:ext cx="1363435" cy="936171"/>
        </a:xfrm>
        <a:prstGeom prst="curvedConnector3">
          <a:avLst>
            <a:gd name="adj1" fmla="val 50000"/>
          </a:avLst>
        </a:prstGeom>
        <a:ln w="57150">
          <a:solidFill>
            <a:srgbClr val="C00000"/>
          </a:solidFill>
          <a:headEnd type="oval" w="sm" len="sm"/>
          <a:tailEnd type="stealth" w="lg" len="lg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1</xdr:row>
      <xdr:rowOff>86591</xdr:rowOff>
    </xdr:from>
    <xdr:to>
      <xdr:col>9</xdr:col>
      <xdr:colOff>1183821</xdr:colOff>
      <xdr:row>6</xdr:row>
      <xdr:rowOff>0</xdr:rowOff>
    </xdr:to>
    <xdr:sp macro="" textlink="">
      <xdr:nvSpPr>
        <xdr:cNvPr id="21" name="TextBox 20"/>
        <xdr:cNvSpPr txBox="1"/>
      </xdr:nvSpPr>
      <xdr:spPr>
        <a:xfrm>
          <a:off x="1776350" y="277091"/>
          <a:ext cx="5971062" cy="104775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Water Efficient Landscape Worksheet is provided by</a:t>
          </a:r>
          <a:r>
            <a:rPr lang="en-US" sz="1100" baseline="0"/>
            <a:t> the Turfgrass Water Conservation Alliance</a:t>
          </a:r>
          <a:r>
            <a:rPr lang="en-US" sz="1100" baseline="0">
              <a:latin typeface="Calibri"/>
              <a:cs typeface="Calibri"/>
            </a:rPr>
            <a:t>® and includes: the Maximum Applied Water Allowance (MAWA) andthe Estimated Total Water Use (ETWU) in compliance with California's MWELO Requirements (updated 9th July 2016),</a:t>
          </a:r>
          <a:endParaRPr lang="en-US" sz="1100"/>
        </a:p>
      </xdr:txBody>
    </xdr:sp>
    <xdr:clientData/>
  </xdr:twoCellAnchor>
  <xdr:twoCellAnchor>
    <xdr:from>
      <xdr:col>4</xdr:col>
      <xdr:colOff>190535</xdr:colOff>
      <xdr:row>44</xdr:row>
      <xdr:rowOff>61632</xdr:rowOff>
    </xdr:from>
    <xdr:to>
      <xdr:col>9</xdr:col>
      <xdr:colOff>1178531</xdr:colOff>
      <xdr:row>48</xdr:row>
      <xdr:rowOff>173692</xdr:rowOff>
    </xdr:to>
    <xdr:sp macro="" textlink="">
      <xdr:nvSpPr>
        <xdr:cNvPr id="23" name="TextBox 22"/>
        <xdr:cNvSpPr txBox="1"/>
      </xdr:nvSpPr>
      <xdr:spPr>
        <a:xfrm>
          <a:off x="3337926" y="10771045"/>
          <a:ext cx="4491540" cy="103143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*Reference ET</a:t>
          </a:r>
          <a:r>
            <a:rPr lang="en-US" sz="900"/>
            <a:t>0 </a:t>
          </a:r>
          <a:r>
            <a:rPr lang="en-US" sz="1100"/>
            <a:t> should be obtained from the MWELO Appendix A: Reference Evapotranspiration (ETo) Table.</a:t>
          </a:r>
          <a:r>
            <a:rPr lang="en-US" sz="1100" baseline="0"/>
            <a:t>  For geographic areas not covered in  MWELO Appendix A use data from other cities located nearby in the same evapotranspiration zone as found in the CIMIS Reference Evapotranspiration Zones Map, Departent of Water Resources, 1999.</a:t>
          </a:r>
          <a:endParaRPr lang="en-US" sz="1100"/>
        </a:p>
      </xdr:txBody>
    </xdr:sp>
    <xdr:clientData/>
  </xdr:twoCellAnchor>
  <xdr:twoCellAnchor>
    <xdr:from>
      <xdr:col>0</xdr:col>
      <xdr:colOff>381001</xdr:colOff>
      <xdr:row>1</xdr:row>
      <xdr:rowOff>156882</xdr:rowOff>
    </xdr:from>
    <xdr:to>
      <xdr:col>0</xdr:col>
      <xdr:colOff>1145588</xdr:colOff>
      <xdr:row>5</xdr:row>
      <xdr:rowOff>140194</xdr:rowOff>
    </xdr:to>
    <xdr:sp macro="" textlink="">
      <xdr:nvSpPr>
        <xdr:cNvPr id="26" name="Oval 25"/>
        <xdr:cNvSpPr/>
      </xdr:nvSpPr>
      <xdr:spPr>
        <a:xfrm>
          <a:off x="381001" y="347382"/>
          <a:ext cx="764587" cy="745312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405232</xdr:colOff>
      <xdr:row>1</xdr:row>
      <xdr:rowOff>157537</xdr:rowOff>
    </xdr:from>
    <xdr:to>
      <xdr:col>0</xdr:col>
      <xdr:colOff>1143001</xdr:colOff>
      <xdr:row>5</xdr:row>
      <xdr:rowOff>126200</xdr:rowOff>
    </xdr:to>
    <xdr:pic>
      <xdr:nvPicPr>
        <xdr:cNvPr id="27" name="Picture 26" descr="TWCA logo 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232" y="348037"/>
          <a:ext cx="737769" cy="730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Layout" zoomScaleNormal="100" zoomScaleSheetLayoutView="55" workbookViewId="0">
      <selection activeCell="B8" sqref="B8:G8"/>
    </sheetView>
  </sheetViews>
  <sheetFormatPr defaultRowHeight="15" x14ac:dyDescent="0.25"/>
  <cols>
    <col min="1" max="1" width="23.28515625" customWidth="1"/>
    <col min="2" max="2" width="18.140625" customWidth="1"/>
    <col min="4" max="4" width="9.140625" customWidth="1"/>
    <col min="5" max="5" width="2.42578125" customWidth="1"/>
    <col min="6" max="6" width="15.140625" customWidth="1"/>
    <col min="7" max="7" width="10.140625" customWidth="1"/>
    <col min="8" max="8" width="12.140625" customWidth="1"/>
    <col min="9" max="9" width="9.5703125" customWidth="1"/>
  </cols>
  <sheetData>
    <row r="1" spans="1:9" ht="24.75" customHeight="1" x14ac:dyDescent="0.3">
      <c r="A1" s="75" t="s">
        <v>66</v>
      </c>
      <c r="B1" s="76"/>
      <c r="C1" s="76"/>
      <c r="D1" s="76"/>
      <c r="E1" s="76"/>
      <c r="F1" s="76"/>
      <c r="G1" s="76"/>
      <c r="H1" s="76"/>
      <c r="I1" s="76"/>
    </row>
    <row r="2" spans="1:9" ht="23.25" customHeight="1" x14ac:dyDescent="0.25">
      <c r="A2" s="50" t="s">
        <v>29</v>
      </c>
      <c r="B2" s="77"/>
      <c r="C2" s="77"/>
      <c r="D2" s="77"/>
      <c r="E2" s="53"/>
      <c r="F2" s="53"/>
      <c r="G2" s="50" t="s">
        <v>30</v>
      </c>
      <c r="H2" s="77"/>
      <c r="I2" s="77"/>
    </row>
    <row r="3" spans="1:9" ht="15.75" x14ac:dyDescent="0.25">
      <c r="A3" s="50"/>
      <c r="B3" s="53"/>
      <c r="C3" s="53"/>
      <c r="D3" s="53"/>
      <c r="E3" s="53"/>
      <c r="F3" s="53"/>
      <c r="G3" s="53"/>
      <c r="H3" s="53"/>
      <c r="I3" s="53"/>
    </row>
    <row r="4" spans="1:9" ht="24" customHeight="1" x14ac:dyDescent="0.25">
      <c r="A4" s="50" t="s">
        <v>31</v>
      </c>
      <c r="B4" s="77"/>
      <c r="C4" s="77"/>
      <c r="D4" s="77"/>
      <c r="E4" s="77"/>
      <c r="F4" s="77"/>
      <c r="G4" s="77"/>
      <c r="H4" s="53"/>
      <c r="I4" s="53"/>
    </row>
    <row r="5" spans="1:9" ht="15.75" x14ac:dyDescent="0.25">
      <c r="A5" s="50"/>
      <c r="B5" s="78"/>
      <c r="C5" s="78"/>
      <c r="D5" s="78"/>
      <c r="E5" s="78"/>
      <c r="F5" s="78"/>
      <c r="G5" s="78"/>
      <c r="H5" s="53"/>
      <c r="I5" s="53"/>
    </row>
    <row r="6" spans="1:9" ht="15.75" x14ac:dyDescent="0.25">
      <c r="A6" s="50"/>
      <c r="B6" s="78"/>
      <c r="C6" s="78"/>
      <c r="D6" s="78"/>
      <c r="E6" s="78"/>
      <c r="F6" s="78"/>
      <c r="G6" s="78"/>
      <c r="H6" s="53"/>
      <c r="I6" s="53"/>
    </row>
    <row r="7" spans="1:9" ht="15.75" x14ac:dyDescent="0.25">
      <c r="A7" s="50"/>
      <c r="B7" s="78"/>
      <c r="C7" s="78"/>
      <c r="D7" s="78"/>
      <c r="E7" s="78"/>
      <c r="F7" s="78"/>
      <c r="G7" s="78"/>
      <c r="H7" s="53"/>
      <c r="I7" s="53"/>
    </row>
    <row r="8" spans="1:9" ht="33.75" customHeight="1" x14ac:dyDescent="0.25">
      <c r="A8" s="51" t="s">
        <v>33</v>
      </c>
      <c r="B8" s="78"/>
      <c r="C8" s="78"/>
      <c r="D8" s="78"/>
      <c r="E8" s="78"/>
      <c r="F8" s="78"/>
      <c r="G8" s="78"/>
      <c r="H8" s="53"/>
      <c r="I8" s="53"/>
    </row>
    <row r="9" spans="1:9" ht="15.75" x14ac:dyDescent="0.25">
      <c r="A9" s="50"/>
      <c r="B9" s="54"/>
      <c r="C9" s="54"/>
      <c r="D9" s="54"/>
      <c r="E9" s="53"/>
      <c r="F9" s="53"/>
      <c r="G9" s="53"/>
      <c r="H9" s="53"/>
      <c r="I9" s="53"/>
    </row>
    <row r="10" spans="1:9" ht="15" customHeight="1" x14ac:dyDescent="0.25">
      <c r="A10" s="51" t="s">
        <v>34</v>
      </c>
      <c r="B10" s="81" t="s">
        <v>35</v>
      </c>
      <c r="C10" s="81"/>
      <c r="D10" s="81"/>
      <c r="E10" s="53"/>
      <c r="F10" s="53"/>
      <c r="G10" s="53"/>
      <c r="H10" s="53"/>
      <c r="I10" s="53"/>
    </row>
    <row r="11" spans="1:9" ht="15.75" x14ac:dyDescent="0.25">
      <c r="A11" s="50"/>
      <c r="B11" s="53"/>
      <c r="C11" s="53"/>
      <c r="D11" s="53"/>
      <c r="E11" s="53"/>
      <c r="F11" s="53"/>
      <c r="G11" s="53"/>
      <c r="H11" s="53"/>
      <c r="I11" s="53"/>
    </row>
    <row r="12" spans="1:9" ht="15.75" x14ac:dyDescent="0.25">
      <c r="A12" s="52" t="s">
        <v>32</v>
      </c>
      <c r="B12" s="77"/>
      <c r="C12" s="77"/>
      <c r="E12" s="53"/>
      <c r="F12" s="53"/>
      <c r="G12" s="53"/>
      <c r="H12" s="53"/>
      <c r="I12" s="53"/>
    </row>
    <row r="13" spans="1:9" ht="15.75" x14ac:dyDescent="0.25">
      <c r="A13" s="50"/>
      <c r="B13" s="53"/>
      <c r="C13" s="53"/>
      <c r="D13" s="53"/>
      <c r="E13" s="53"/>
      <c r="F13" s="53"/>
      <c r="G13" s="53"/>
      <c r="H13" s="53"/>
      <c r="I13" s="53"/>
    </row>
    <row r="14" spans="1:9" ht="15.75" x14ac:dyDescent="0.25">
      <c r="A14" s="50" t="s">
        <v>36</v>
      </c>
      <c r="B14" s="77"/>
      <c r="C14" s="77"/>
      <c r="D14" s="77"/>
      <c r="E14" s="77"/>
      <c r="F14" s="77"/>
      <c r="G14" s="77"/>
      <c r="H14" s="53"/>
      <c r="I14" s="53"/>
    </row>
    <row r="15" spans="1:9" ht="15.75" x14ac:dyDescent="0.25">
      <c r="A15" s="50"/>
      <c r="B15" s="53"/>
      <c r="C15" s="53"/>
      <c r="D15" s="53"/>
      <c r="E15" s="53"/>
      <c r="F15" s="53"/>
      <c r="G15" s="53"/>
      <c r="H15" s="53"/>
      <c r="I15" s="53"/>
    </row>
    <row r="16" spans="1:9" ht="15" customHeight="1" x14ac:dyDescent="0.25">
      <c r="A16" s="83" t="s">
        <v>37</v>
      </c>
      <c r="B16" s="53"/>
      <c r="C16" s="53"/>
      <c r="D16" s="53"/>
      <c r="E16" s="53"/>
      <c r="F16" s="53"/>
      <c r="G16" s="53"/>
      <c r="H16" s="53"/>
      <c r="I16" s="53"/>
    </row>
    <row r="17" spans="1:9" ht="15" customHeight="1" x14ac:dyDescent="0.25">
      <c r="A17" s="83"/>
      <c r="B17" s="77"/>
      <c r="C17" s="77"/>
      <c r="D17" s="77"/>
      <c r="E17" s="77"/>
      <c r="F17" s="77"/>
      <c r="G17" s="77"/>
      <c r="H17" s="53"/>
      <c r="I17" s="53"/>
    </row>
    <row r="18" spans="1:9" x14ac:dyDescent="0.25">
      <c r="A18" s="83"/>
      <c r="B18" s="78"/>
      <c r="C18" s="78"/>
      <c r="D18" s="78"/>
      <c r="E18" s="78"/>
      <c r="F18" s="78"/>
      <c r="G18" s="78"/>
      <c r="H18" s="53"/>
      <c r="I18" s="53"/>
    </row>
    <row r="19" spans="1:9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28.5" customHeight="1" x14ac:dyDescent="0.3">
      <c r="A20" s="75" t="s">
        <v>38</v>
      </c>
      <c r="B20" s="75"/>
      <c r="C20" s="75"/>
      <c r="D20" s="75"/>
      <c r="E20" s="75"/>
      <c r="F20" s="75"/>
      <c r="G20" s="75"/>
      <c r="H20" s="75"/>
      <c r="I20" s="75"/>
    </row>
    <row r="21" spans="1:9" ht="6.75" customHeight="1" x14ac:dyDescent="0.25">
      <c r="A21" s="16"/>
      <c r="B21" s="55"/>
      <c r="C21" s="55"/>
      <c r="D21" s="55"/>
      <c r="E21" s="55"/>
      <c r="F21" s="55"/>
      <c r="G21" s="55"/>
      <c r="H21" s="55"/>
      <c r="I21" s="55"/>
    </row>
    <row r="22" spans="1:9" ht="15.75" x14ac:dyDescent="0.25">
      <c r="A22" s="55"/>
      <c r="B22" s="84" t="s">
        <v>39</v>
      </c>
      <c r="C22" s="84"/>
      <c r="D22" s="84"/>
      <c r="E22" s="84"/>
      <c r="F22" s="84"/>
      <c r="G22" s="84"/>
      <c r="H22" s="84"/>
      <c r="I22" s="55"/>
    </row>
    <row r="23" spans="1:9" ht="6.75" customHeight="1" x14ac:dyDescent="0.25">
      <c r="A23" s="55"/>
      <c r="B23" s="56"/>
      <c r="C23" s="56"/>
      <c r="D23" s="56"/>
      <c r="E23" s="56"/>
      <c r="F23" s="56"/>
      <c r="G23" s="55"/>
      <c r="H23" s="55"/>
      <c r="I23" s="55"/>
    </row>
    <row r="24" spans="1:9" ht="15.75" x14ac:dyDescent="0.25">
      <c r="A24" s="55"/>
      <c r="B24" s="56" t="s">
        <v>40</v>
      </c>
      <c r="C24" s="56"/>
      <c r="D24" s="56"/>
      <c r="E24" s="56"/>
      <c r="F24" s="56"/>
      <c r="G24" s="56"/>
      <c r="H24" s="56"/>
      <c r="I24" s="55"/>
    </row>
    <row r="25" spans="1:9" ht="6.75" customHeight="1" x14ac:dyDescent="0.25">
      <c r="A25" s="55"/>
      <c r="B25" s="56"/>
      <c r="C25" s="56"/>
      <c r="D25" s="56"/>
      <c r="E25" s="56"/>
      <c r="F25" s="56"/>
      <c r="G25" s="55"/>
      <c r="H25" s="55"/>
      <c r="I25" s="55"/>
    </row>
    <row r="26" spans="1:9" ht="15.75" x14ac:dyDescent="0.25">
      <c r="A26" s="55"/>
      <c r="B26" s="55" t="s">
        <v>41</v>
      </c>
      <c r="C26" s="55"/>
      <c r="D26" s="55"/>
      <c r="E26" s="55"/>
      <c r="F26" s="55"/>
      <c r="G26" s="55"/>
      <c r="H26" s="55"/>
      <c r="I26" s="55"/>
    </row>
    <row r="27" spans="1:9" ht="6.75" customHeight="1" x14ac:dyDescent="0.25">
      <c r="A27" s="55"/>
      <c r="B27" s="56"/>
      <c r="C27" s="56"/>
      <c r="D27" s="56"/>
      <c r="E27" s="56"/>
      <c r="F27" s="56"/>
      <c r="G27" s="55"/>
      <c r="H27" s="55"/>
      <c r="I27" s="55"/>
    </row>
    <row r="28" spans="1:9" ht="15.75" x14ac:dyDescent="0.25">
      <c r="A28" s="55"/>
      <c r="B28" s="55" t="s">
        <v>42</v>
      </c>
      <c r="C28" s="55"/>
      <c r="D28" s="55"/>
      <c r="E28" s="55"/>
      <c r="F28" s="55"/>
      <c r="G28" s="55"/>
      <c r="H28" s="55"/>
      <c r="I28" s="55"/>
    </row>
    <row r="29" spans="1:9" ht="6.75" customHeight="1" x14ac:dyDescent="0.25">
      <c r="A29" s="55"/>
      <c r="B29" s="56"/>
      <c r="C29" s="56"/>
      <c r="D29" s="56"/>
      <c r="E29" s="56"/>
      <c r="F29" s="56"/>
      <c r="G29" s="55"/>
      <c r="H29" s="55"/>
      <c r="I29" s="55"/>
    </row>
    <row r="30" spans="1:9" ht="15.75" x14ac:dyDescent="0.25">
      <c r="A30" s="55"/>
      <c r="B30" s="55" t="s">
        <v>43</v>
      </c>
      <c r="C30" s="55"/>
      <c r="D30" s="55"/>
      <c r="E30" s="55"/>
      <c r="F30" s="55"/>
      <c r="G30" s="55"/>
      <c r="H30" s="55"/>
      <c r="I30" s="55"/>
    </row>
    <row r="31" spans="1:9" ht="6.75" customHeight="1" x14ac:dyDescent="0.25">
      <c r="A31" s="55"/>
      <c r="B31" s="56"/>
      <c r="C31" s="56"/>
      <c r="D31" s="56"/>
      <c r="E31" s="56"/>
      <c r="F31" s="56"/>
      <c r="G31" s="55"/>
      <c r="H31" s="55"/>
      <c r="I31" s="55"/>
    </row>
    <row r="32" spans="1:9" ht="15.75" x14ac:dyDescent="0.25">
      <c r="A32" s="55"/>
      <c r="B32" s="55" t="s">
        <v>44</v>
      </c>
      <c r="C32" s="55"/>
      <c r="D32" s="55"/>
      <c r="E32" s="55"/>
      <c r="F32" s="55"/>
      <c r="G32" s="55"/>
      <c r="H32" s="55"/>
      <c r="I32" s="55"/>
    </row>
    <row r="33" spans="1:9" ht="15.75" x14ac:dyDescent="0.2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5.75" x14ac:dyDescent="0.25">
      <c r="A34" s="50" t="s">
        <v>54</v>
      </c>
      <c r="B34" s="55"/>
      <c r="C34" s="55"/>
      <c r="D34" s="55"/>
      <c r="E34" s="55"/>
      <c r="F34" s="55"/>
      <c r="G34" s="55"/>
      <c r="H34" s="55"/>
      <c r="I34" s="55"/>
    </row>
    <row r="35" spans="1:9" ht="15.75" x14ac:dyDescent="0.25">
      <c r="A35" s="53"/>
      <c r="B35" s="55"/>
      <c r="C35" s="55"/>
      <c r="D35" s="55"/>
      <c r="E35" s="55"/>
      <c r="F35" s="50" t="s">
        <v>49</v>
      </c>
      <c r="G35" s="55"/>
      <c r="H35" s="55"/>
      <c r="I35" s="55"/>
    </row>
    <row r="36" spans="1:9" ht="15.75" x14ac:dyDescent="0.25">
      <c r="A36" s="50" t="s">
        <v>45</v>
      </c>
      <c r="B36" s="79"/>
      <c r="C36" s="79"/>
      <c r="D36" s="79"/>
      <c r="E36" s="55"/>
      <c r="F36" s="50" t="s">
        <v>50</v>
      </c>
      <c r="G36" s="79"/>
      <c r="H36" s="79"/>
      <c r="I36" s="79"/>
    </row>
    <row r="37" spans="1:9" ht="15.75" x14ac:dyDescent="0.25">
      <c r="A37" s="50" t="s">
        <v>46</v>
      </c>
      <c r="B37" s="80" t="s">
        <v>10</v>
      </c>
      <c r="C37" s="80"/>
      <c r="D37" s="80"/>
      <c r="E37" s="55"/>
      <c r="F37" s="50" t="s">
        <v>46</v>
      </c>
      <c r="G37" s="80" t="s">
        <v>10</v>
      </c>
      <c r="H37" s="80"/>
      <c r="I37" s="80"/>
    </row>
    <row r="38" spans="1:9" ht="15.75" x14ac:dyDescent="0.25">
      <c r="A38" s="50" t="s">
        <v>47</v>
      </c>
      <c r="B38" s="80"/>
      <c r="C38" s="80"/>
      <c r="D38" s="80"/>
      <c r="E38" s="55"/>
      <c r="F38" s="50" t="s">
        <v>47</v>
      </c>
      <c r="G38" s="80"/>
      <c r="H38" s="80"/>
      <c r="I38" s="80"/>
    </row>
    <row r="39" spans="1:9" ht="15.75" x14ac:dyDescent="0.25">
      <c r="A39" s="50"/>
      <c r="B39" s="80"/>
      <c r="C39" s="80"/>
      <c r="D39" s="80"/>
      <c r="E39" s="55"/>
      <c r="F39" s="50"/>
      <c r="G39" s="80"/>
      <c r="H39" s="80"/>
      <c r="I39" s="80"/>
    </row>
    <row r="40" spans="1:9" ht="15.75" x14ac:dyDescent="0.25">
      <c r="A40" s="50"/>
      <c r="B40" s="80"/>
      <c r="C40" s="80"/>
      <c r="D40" s="80"/>
      <c r="E40" s="55"/>
      <c r="F40" s="50"/>
      <c r="G40" s="80"/>
      <c r="H40" s="80"/>
      <c r="I40" s="80"/>
    </row>
    <row r="41" spans="1:9" ht="15.75" x14ac:dyDescent="0.25">
      <c r="A41" s="50" t="s">
        <v>48</v>
      </c>
      <c r="B41" s="80"/>
      <c r="C41" s="80"/>
      <c r="D41" s="80"/>
      <c r="E41" s="55"/>
      <c r="F41" s="50" t="s">
        <v>48</v>
      </c>
      <c r="G41" s="80"/>
      <c r="H41" s="80"/>
      <c r="I41" s="80"/>
    </row>
    <row r="42" spans="1:9" ht="15.75" x14ac:dyDescent="0.25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5.75" x14ac:dyDescent="0.25">
      <c r="A43" s="55"/>
      <c r="B43" s="55"/>
      <c r="C43" s="55"/>
      <c r="D43" s="55"/>
      <c r="E43" s="55"/>
      <c r="F43" s="55"/>
      <c r="G43" s="55"/>
      <c r="H43" s="55"/>
      <c r="I43" s="55"/>
    </row>
    <row r="44" spans="1:9" x14ac:dyDescent="0.25">
      <c r="A44" s="82" t="s">
        <v>51</v>
      </c>
      <c r="B44" s="82"/>
      <c r="C44" s="82"/>
      <c r="D44" s="82"/>
      <c r="E44" s="82"/>
      <c r="F44" s="82"/>
      <c r="G44" s="82"/>
      <c r="H44" s="82"/>
      <c r="I44" s="82"/>
    </row>
    <row r="45" spans="1:9" x14ac:dyDescent="0.25">
      <c r="A45" s="82"/>
      <c r="B45" s="82"/>
      <c r="C45" s="82"/>
      <c r="D45" s="82"/>
      <c r="E45" s="82"/>
      <c r="F45" s="82"/>
      <c r="G45" s="82"/>
      <c r="H45" s="82"/>
      <c r="I45" s="82"/>
    </row>
    <row r="46" spans="1:9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ht="15.75" x14ac:dyDescent="0.25">
      <c r="A47" s="57" t="s">
        <v>52</v>
      </c>
      <c r="B47" s="53"/>
      <c r="C47" s="53"/>
      <c r="D47" s="53"/>
      <c r="E47" s="53"/>
      <c r="F47" s="53"/>
      <c r="G47" s="50" t="s">
        <v>30</v>
      </c>
      <c r="H47" s="74"/>
      <c r="I47" s="74"/>
    </row>
    <row r="48" spans="1:9" x14ac:dyDescent="0.25">
      <c r="A48" s="73" t="s">
        <v>10</v>
      </c>
      <c r="B48" s="73"/>
      <c r="C48" s="73"/>
      <c r="D48" s="73"/>
      <c r="E48" s="73"/>
      <c r="F48" s="73"/>
      <c r="G48" s="53"/>
      <c r="H48" s="53"/>
      <c r="I48" s="53"/>
    </row>
    <row r="49" spans="1:9" x14ac:dyDescent="0.25">
      <c r="A49" s="74"/>
      <c r="B49" s="74"/>
      <c r="C49" s="74"/>
      <c r="D49" s="74"/>
      <c r="E49" s="74"/>
      <c r="F49" s="74"/>
      <c r="G49" s="53"/>
      <c r="H49" s="53"/>
      <c r="I49" s="53"/>
    </row>
    <row r="50" spans="1:9" x14ac:dyDescent="0.25">
      <c r="A50" s="53"/>
      <c r="B50" s="76" t="s">
        <v>53</v>
      </c>
      <c r="C50" s="76"/>
      <c r="D50" s="76"/>
      <c r="E50" s="53"/>
      <c r="F50" s="53"/>
      <c r="G50" s="53"/>
      <c r="H50" s="53"/>
      <c r="I50" s="53"/>
    </row>
    <row r="51" spans="1:9" x14ac:dyDescent="0.25">
      <c r="A51" s="53"/>
      <c r="B51" s="53"/>
      <c r="C51" s="53"/>
      <c r="D51" s="53"/>
      <c r="E51" s="53"/>
      <c r="F51" s="53"/>
      <c r="G51" s="53"/>
      <c r="H51" s="53"/>
      <c r="I51" s="53"/>
    </row>
    <row r="52" spans="1:9" x14ac:dyDescent="0.25">
      <c r="A52" s="53"/>
      <c r="B52" s="53"/>
      <c r="C52" s="53"/>
      <c r="D52" s="53"/>
      <c r="E52" s="53"/>
      <c r="F52" s="53"/>
      <c r="G52" s="53"/>
      <c r="H52" s="53"/>
      <c r="I52" s="53"/>
    </row>
    <row r="53" spans="1:9" x14ac:dyDescent="0.25">
      <c r="A53" s="53"/>
      <c r="B53" s="53"/>
      <c r="C53" s="53"/>
      <c r="D53" s="53"/>
      <c r="E53" s="53"/>
      <c r="F53" s="53"/>
      <c r="G53" s="53"/>
      <c r="H53" s="53"/>
      <c r="I53" s="53"/>
    </row>
    <row r="54" spans="1:9" x14ac:dyDescent="0.25">
      <c r="A54" s="53"/>
      <c r="B54" s="53"/>
      <c r="C54" s="53"/>
      <c r="D54" s="53"/>
      <c r="E54" s="53"/>
      <c r="F54" s="53"/>
      <c r="G54" s="53"/>
      <c r="H54" s="53"/>
      <c r="I54" s="53"/>
    </row>
    <row r="55" spans="1:9" x14ac:dyDescent="0.25">
      <c r="A55" s="53"/>
      <c r="B55" s="53"/>
      <c r="C55" s="53"/>
      <c r="D55" s="53"/>
      <c r="E55" s="53"/>
      <c r="F55" s="53"/>
      <c r="G55" s="53"/>
      <c r="H55" s="53"/>
      <c r="I55" s="53"/>
    </row>
  </sheetData>
  <sheetProtection password="C473" sheet="1" objects="1" scenarios="1" selectLockedCells="1"/>
  <mergeCells count="32">
    <mergeCell ref="A44:I45"/>
    <mergeCell ref="A16:A18"/>
    <mergeCell ref="B50:D50"/>
    <mergeCell ref="B22:H22"/>
    <mergeCell ref="A20:I20"/>
    <mergeCell ref="B38:D38"/>
    <mergeCell ref="B39:D39"/>
    <mergeCell ref="B40:D40"/>
    <mergeCell ref="B41:D41"/>
    <mergeCell ref="G38:I38"/>
    <mergeCell ref="G39:I39"/>
    <mergeCell ref="G40:I40"/>
    <mergeCell ref="G41:I41"/>
    <mergeCell ref="H47:I47"/>
    <mergeCell ref="B37:D37"/>
    <mergeCell ref="G36:I36"/>
    <mergeCell ref="A48:F49"/>
    <mergeCell ref="A1:I1"/>
    <mergeCell ref="B14:G14"/>
    <mergeCell ref="B17:G17"/>
    <mergeCell ref="B18:G18"/>
    <mergeCell ref="B36:D36"/>
    <mergeCell ref="G37:I37"/>
    <mergeCell ref="B12:C12"/>
    <mergeCell ref="H2:I2"/>
    <mergeCell ref="B2:D2"/>
    <mergeCell ref="B4:G4"/>
    <mergeCell ref="B5:G5"/>
    <mergeCell ref="B6:G6"/>
    <mergeCell ref="B7:G7"/>
    <mergeCell ref="B8:G8"/>
    <mergeCell ref="B10:D10"/>
  </mergeCells>
  <dataValidations count="1">
    <dataValidation type="list" allowBlank="1" showInputMessage="1" showErrorMessage="1" sqref="B12">
      <formula1>"Public,Private,Cemetery,Homeowner-installed"</formula1>
    </dataValidation>
  </dataValidations>
  <printOptions horizontalCentered="1" verticalCentered="1"/>
  <pageMargins left="0.25" right="0.25" top="0.45" bottom="0.44" header="0.3" footer="0.3"/>
  <pageSetup scale="84" orientation="portrait" r:id="rId1"/>
  <colBreaks count="1" manualBreakCount="1">
    <brk id="9" min="1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view="pageLayout" zoomScale="70" zoomScaleNormal="85" zoomScaleSheetLayoutView="70" zoomScalePageLayoutView="70" workbookViewId="0">
      <selection activeCell="G8" sqref="G8:J8"/>
    </sheetView>
  </sheetViews>
  <sheetFormatPr defaultRowHeight="15" x14ac:dyDescent="0.25"/>
  <cols>
    <col min="1" max="1" width="20.85546875" style="1" customWidth="1"/>
    <col min="2" max="2" width="7" style="1" customWidth="1"/>
    <col min="3" max="3" width="11.5703125" style="1" customWidth="1"/>
    <col min="4" max="4" width="9.140625" style="1"/>
    <col min="5" max="5" width="12.85546875" style="1" customWidth="1"/>
    <col min="6" max="6" width="10.28515625" style="1" customWidth="1"/>
    <col min="7" max="7" width="7.140625" style="1" customWidth="1"/>
    <col min="8" max="8" width="12.42578125" style="1" customWidth="1"/>
    <col min="9" max="9" width="11" style="1" customWidth="1"/>
    <col min="10" max="10" width="18" style="1" customWidth="1"/>
    <col min="11" max="16384" width="9.140625" style="1"/>
  </cols>
  <sheetData>
    <row r="1" spans="1:15" x14ac:dyDescent="0.25">
      <c r="A1" s="58"/>
      <c r="B1" s="58"/>
      <c r="C1" s="108" t="s">
        <v>18</v>
      </c>
      <c r="D1" s="108"/>
      <c r="E1" s="108"/>
      <c r="F1" s="108"/>
      <c r="G1" s="108"/>
      <c r="H1" s="108"/>
      <c r="I1" s="108"/>
      <c r="J1" s="108"/>
      <c r="K1" s="9"/>
    </row>
    <row r="2" spans="1:15" x14ac:dyDescent="0.25">
      <c r="A2" s="58"/>
      <c r="B2" s="58"/>
      <c r="C2" s="108"/>
      <c r="D2" s="108"/>
      <c r="E2" s="108"/>
      <c r="F2" s="108"/>
      <c r="G2" s="108"/>
      <c r="H2" s="108"/>
      <c r="I2" s="108"/>
      <c r="J2" s="108"/>
      <c r="K2" s="9"/>
    </row>
    <row r="3" spans="1:15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9"/>
    </row>
    <row r="4" spans="1:1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9"/>
    </row>
    <row r="5" spans="1:15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9"/>
    </row>
    <row r="6" spans="1:15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9"/>
    </row>
    <row r="7" spans="1:15" ht="15.75" thickBot="1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K7" s="9"/>
    </row>
    <row r="8" spans="1:15" ht="45.75" customHeight="1" thickBot="1" x14ac:dyDescent="0.3">
      <c r="A8" s="86" t="s">
        <v>65</v>
      </c>
      <c r="B8" s="87"/>
      <c r="C8" s="12"/>
      <c r="D8" s="109" t="s">
        <v>28</v>
      </c>
      <c r="E8" s="109"/>
      <c r="F8" s="109"/>
      <c r="G8" s="110"/>
      <c r="H8" s="111"/>
      <c r="I8" s="111"/>
      <c r="J8" s="112"/>
      <c r="K8" s="9"/>
      <c r="O8" s="9"/>
    </row>
    <row r="9" spans="1:15" s="7" customFormat="1" ht="56.25" customHeight="1" thickBot="1" x14ac:dyDescent="0.3">
      <c r="A9" s="13" t="s">
        <v>9</v>
      </c>
      <c r="B9" s="14" t="s">
        <v>58</v>
      </c>
      <c r="C9" s="14" t="s">
        <v>1</v>
      </c>
      <c r="D9" s="14" t="s">
        <v>2</v>
      </c>
      <c r="E9" s="14" t="s">
        <v>5</v>
      </c>
      <c r="F9" s="14" t="s">
        <v>3</v>
      </c>
      <c r="G9" s="14" t="s">
        <v>4</v>
      </c>
      <c r="H9" s="14" t="s">
        <v>56</v>
      </c>
      <c r="I9" s="14" t="s">
        <v>6</v>
      </c>
      <c r="J9" s="15" t="s">
        <v>63</v>
      </c>
      <c r="K9" s="10"/>
    </row>
    <row r="10" spans="1:15" s="7" customFormat="1" ht="14.25" customHeight="1" thickBot="1" x14ac:dyDescent="0.3">
      <c r="A10" s="100" t="s">
        <v>8</v>
      </c>
      <c r="B10" s="101"/>
      <c r="C10" s="101"/>
      <c r="D10" s="101"/>
      <c r="E10" s="101"/>
      <c r="F10" s="101"/>
      <c r="G10" s="101"/>
      <c r="H10" s="101"/>
      <c r="I10" s="101"/>
      <c r="J10" s="102"/>
      <c r="K10" s="10"/>
    </row>
    <row r="11" spans="1:15" ht="30.75" x14ac:dyDescent="0.3">
      <c r="A11" s="33" t="s">
        <v>67</v>
      </c>
      <c r="B11" s="17">
        <f>B32</f>
        <v>0</v>
      </c>
      <c r="C11" s="42">
        <v>0.62</v>
      </c>
      <c r="D11" s="45">
        <f>IF(A11="TWCA Qualified Warm Season Turf",0.39,IF(A11="TWCA Qualified Cool Season Turf",0.52,0))</f>
        <v>0.39</v>
      </c>
      <c r="E11" s="44" t="s">
        <v>55</v>
      </c>
      <c r="F11" s="17">
        <f>IF(E11="Spray/Rotor",0.75,IF(E11="Drip",0.81,0))</f>
        <v>0.75</v>
      </c>
      <c r="G11" s="18">
        <f>D11/F11</f>
        <v>0.52</v>
      </c>
      <c r="H11" s="37">
        <v>100</v>
      </c>
      <c r="I11" s="20">
        <f>IF(ISBLANK(H11),"  ",H11*G11)</f>
        <v>52</v>
      </c>
      <c r="J11" s="20">
        <f>IF(ISBLANK(H11),"  ",B11*C11*I11)</f>
        <v>0</v>
      </c>
      <c r="K11" s="9"/>
    </row>
    <row r="12" spans="1:15" x14ac:dyDescent="0.25">
      <c r="A12" s="34"/>
      <c r="B12" s="17" t="str">
        <f>IF(ISBLANK(A12),"  ",C8)</f>
        <v xml:space="preserve">  </v>
      </c>
      <c r="C12" s="42" t="str">
        <f>IF(ISBLANK(A12),"  ","0.62")</f>
        <v xml:space="preserve">  </v>
      </c>
      <c r="D12" s="38"/>
      <c r="E12" s="44"/>
      <c r="F12" s="17" t="str">
        <f t="shared" ref="F12:F20" si="0">IF(ISBLANK(A12), "  ", IF(E12="Spray/Rotor",0.75,IF(E12="Drip",0.81,0)))</f>
        <v xml:space="preserve">  </v>
      </c>
      <c r="G12" s="21" t="str">
        <f>IF(ISBLANK(E12), "  ",D12/F12)</f>
        <v xml:space="preserve">  </v>
      </c>
      <c r="H12" s="38"/>
      <c r="I12" s="20" t="str">
        <f>IF(ISBLANK(H12),"  ",H12*G12)</f>
        <v xml:space="preserve">  </v>
      </c>
      <c r="J12" s="20" t="str">
        <f>IF(ISBLANK(D12),"  ",B12*C12*I12)</f>
        <v xml:space="preserve">  </v>
      </c>
      <c r="K12" s="9"/>
    </row>
    <row r="13" spans="1:15" x14ac:dyDescent="0.25">
      <c r="A13" s="34"/>
      <c r="B13" s="17" t="str">
        <f>IF(ISBLANK(A13),"  ",C8)</f>
        <v xml:space="preserve">  </v>
      </c>
      <c r="C13" s="42" t="str">
        <f t="shared" ref="C13:C20" si="1">IF(ISBLANK(A13),"  ","0.62")</f>
        <v xml:space="preserve">  </v>
      </c>
      <c r="D13" s="38"/>
      <c r="E13" s="44"/>
      <c r="F13" s="17" t="str">
        <f t="shared" si="0"/>
        <v xml:space="preserve">  </v>
      </c>
      <c r="G13" s="21" t="str">
        <f t="shared" ref="G13:G20" si="2">IF(ISBLANK(E13), "  ",D13/F13)</f>
        <v xml:space="preserve">  </v>
      </c>
      <c r="H13" s="38"/>
      <c r="I13" s="20" t="str">
        <f t="shared" ref="I13:I20" si="3">IF(ISBLANK(H13),"  ",H13*G13)</f>
        <v xml:space="preserve">  </v>
      </c>
      <c r="J13" s="20" t="str">
        <f t="shared" ref="J13:J20" si="4">IF(ISBLANK(D13),"  ",B13*C13*I13)</f>
        <v xml:space="preserve">  </v>
      </c>
      <c r="K13" s="9"/>
    </row>
    <row r="14" spans="1:15" x14ac:dyDescent="0.25">
      <c r="A14" s="34"/>
      <c r="B14" s="17" t="str">
        <f>IF(ISBLANK(A14),"  ",C8)</f>
        <v xml:space="preserve">  </v>
      </c>
      <c r="C14" s="42" t="str">
        <f t="shared" si="1"/>
        <v xml:space="preserve">  </v>
      </c>
      <c r="D14" s="38"/>
      <c r="E14" s="44"/>
      <c r="F14" s="17" t="str">
        <f t="shared" si="0"/>
        <v xml:space="preserve">  </v>
      </c>
      <c r="G14" s="21" t="str">
        <f t="shared" si="2"/>
        <v xml:space="preserve">  </v>
      </c>
      <c r="H14" s="38"/>
      <c r="I14" s="20" t="str">
        <f t="shared" si="3"/>
        <v xml:space="preserve">  </v>
      </c>
      <c r="J14" s="20" t="str">
        <f t="shared" si="4"/>
        <v xml:space="preserve">  </v>
      </c>
      <c r="K14" s="9"/>
    </row>
    <row r="15" spans="1:15" x14ac:dyDescent="0.25">
      <c r="A15" s="34"/>
      <c r="B15" s="17" t="str">
        <f>IF(ISBLANK(A15),"  ",C8)</f>
        <v xml:space="preserve">  </v>
      </c>
      <c r="C15" s="42" t="str">
        <f t="shared" si="1"/>
        <v xml:space="preserve">  </v>
      </c>
      <c r="D15" s="38"/>
      <c r="E15" s="44"/>
      <c r="F15" s="17" t="str">
        <f t="shared" si="0"/>
        <v xml:space="preserve">  </v>
      </c>
      <c r="G15" s="21" t="str">
        <f t="shared" si="2"/>
        <v xml:space="preserve">  </v>
      </c>
      <c r="H15" s="38"/>
      <c r="I15" s="20" t="str">
        <f t="shared" si="3"/>
        <v xml:space="preserve">  </v>
      </c>
      <c r="J15" s="20" t="str">
        <f t="shared" si="4"/>
        <v xml:space="preserve">  </v>
      </c>
      <c r="K15" s="9"/>
    </row>
    <row r="16" spans="1:15" x14ac:dyDescent="0.25">
      <c r="A16" s="34"/>
      <c r="B16" s="17" t="str">
        <f>IF(ISBLANK(A16),"  ",C8)</f>
        <v xml:space="preserve">  </v>
      </c>
      <c r="C16" s="42" t="str">
        <f t="shared" si="1"/>
        <v xml:space="preserve">  </v>
      </c>
      <c r="D16" s="38"/>
      <c r="E16" s="44"/>
      <c r="F16" s="17" t="str">
        <f t="shared" si="0"/>
        <v xml:space="preserve">  </v>
      </c>
      <c r="G16" s="21" t="str">
        <f t="shared" si="2"/>
        <v xml:space="preserve">  </v>
      </c>
      <c r="H16" s="38"/>
      <c r="I16" s="20" t="str">
        <f t="shared" si="3"/>
        <v xml:space="preserve">  </v>
      </c>
      <c r="J16" s="20" t="str">
        <f t="shared" si="4"/>
        <v xml:space="preserve">  </v>
      </c>
      <c r="K16" s="9"/>
      <c r="O16" s="1" t="s">
        <v>10</v>
      </c>
    </row>
    <row r="17" spans="1:17" x14ac:dyDescent="0.25">
      <c r="A17" s="34"/>
      <c r="B17" s="17" t="str">
        <f>IF(ISBLANK(A17),"  ",C8)</f>
        <v xml:space="preserve">  </v>
      </c>
      <c r="C17" s="42" t="str">
        <f t="shared" si="1"/>
        <v xml:space="preserve">  </v>
      </c>
      <c r="D17" s="38"/>
      <c r="E17" s="44"/>
      <c r="F17" s="17" t="str">
        <f t="shared" si="0"/>
        <v xml:space="preserve">  </v>
      </c>
      <c r="G17" s="21" t="str">
        <f t="shared" si="2"/>
        <v xml:space="preserve">  </v>
      </c>
      <c r="H17" s="38"/>
      <c r="I17" s="20" t="str">
        <f t="shared" si="3"/>
        <v xml:space="preserve">  </v>
      </c>
      <c r="J17" s="20" t="str">
        <f t="shared" si="4"/>
        <v xml:space="preserve">  </v>
      </c>
      <c r="K17" s="9"/>
    </row>
    <row r="18" spans="1:17" x14ac:dyDescent="0.25">
      <c r="A18" s="34"/>
      <c r="B18" s="17" t="str">
        <f>IF(ISBLANK(A18),"  ",C8)</f>
        <v xml:space="preserve">  </v>
      </c>
      <c r="C18" s="42" t="str">
        <f t="shared" si="1"/>
        <v xml:space="preserve">  </v>
      </c>
      <c r="D18" s="38"/>
      <c r="E18" s="44"/>
      <c r="F18" s="17" t="str">
        <f t="shared" si="0"/>
        <v xml:space="preserve">  </v>
      </c>
      <c r="G18" s="21" t="str">
        <f t="shared" si="2"/>
        <v xml:space="preserve">  </v>
      </c>
      <c r="H18" s="38"/>
      <c r="I18" s="20" t="str">
        <f t="shared" si="3"/>
        <v xml:space="preserve">  </v>
      </c>
      <c r="J18" s="20" t="str">
        <f t="shared" si="4"/>
        <v xml:space="preserve">  </v>
      </c>
      <c r="K18" s="9"/>
      <c r="M18" s="1" t="s">
        <v>10</v>
      </c>
    </row>
    <row r="19" spans="1:17" x14ac:dyDescent="0.25">
      <c r="A19" s="34"/>
      <c r="B19" s="17" t="str">
        <f>IF(ISBLANK(A19),"  ",C8)</f>
        <v xml:space="preserve">  </v>
      </c>
      <c r="C19" s="42" t="str">
        <f t="shared" si="1"/>
        <v xml:space="preserve">  </v>
      </c>
      <c r="D19" s="38"/>
      <c r="E19" s="44"/>
      <c r="F19" s="17" t="str">
        <f t="shared" si="0"/>
        <v xml:space="preserve">  </v>
      </c>
      <c r="G19" s="21" t="str">
        <f t="shared" si="2"/>
        <v xml:space="preserve">  </v>
      </c>
      <c r="H19" s="38"/>
      <c r="I19" s="20" t="str">
        <f t="shared" si="3"/>
        <v xml:space="preserve">  </v>
      </c>
      <c r="J19" s="20" t="str">
        <f t="shared" si="4"/>
        <v xml:space="preserve">  </v>
      </c>
      <c r="K19" s="9"/>
    </row>
    <row r="20" spans="1:17" x14ac:dyDescent="0.25">
      <c r="A20" s="34"/>
      <c r="B20" s="17" t="str">
        <f>IF(ISBLANK(A20),"  ",C8)</f>
        <v xml:space="preserve">  </v>
      </c>
      <c r="C20" s="42" t="str">
        <f t="shared" si="1"/>
        <v xml:space="preserve">  </v>
      </c>
      <c r="D20" s="38"/>
      <c r="E20" s="44"/>
      <c r="F20" s="17" t="str">
        <f t="shared" si="0"/>
        <v xml:space="preserve">  </v>
      </c>
      <c r="G20" s="21" t="str">
        <f t="shared" si="2"/>
        <v xml:space="preserve">  </v>
      </c>
      <c r="H20" s="38"/>
      <c r="I20" s="20" t="str">
        <f t="shared" si="3"/>
        <v xml:space="preserve">  </v>
      </c>
      <c r="J20" s="20" t="str">
        <f t="shared" si="4"/>
        <v xml:space="preserve">  </v>
      </c>
      <c r="K20" s="9"/>
      <c r="M20" s="43"/>
      <c r="N20" s="49"/>
    </row>
    <row r="21" spans="1:17" ht="19.5" thickBot="1" x14ac:dyDescent="0.35">
      <c r="A21" s="35"/>
      <c r="B21" s="36"/>
      <c r="C21" s="36"/>
      <c r="D21" s="36"/>
      <c r="E21" s="36"/>
      <c r="F21" s="116" t="s">
        <v>7</v>
      </c>
      <c r="G21" s="117"/>
      <c r="H21" s="22">
        <f>SUM(H11:H20)</f>
        <v>100</v>
      </c>
      <c r="I21" s="23">
        <f>SUM(I11:I20)</f>
        <v>52</v>
      </c>
      <c r="J21" s="46">
        <f>SUM(J11:J20)</f>
        <v>0</v>
      </c>
      <c r="K21" s="9"/>
    </row>
    <row r="22" spans="1:17" ht="45.75" thickBot="1" x14ac:dyDescent="0.3">
      <c r="A22" s="24" t="s">
        <v>9</v>
      </c>
      <c r="B22" s="14" t="s">
        <v>0</v>
      </c>
      <c r="C22" s="14" t="s">
        <v>1</v>
      </c>
      <c r="D22" s="2"/>
      <c r="E22" s="2"/>
      <c r="F22" s="2"/>
      <c r="G22" s="25" t="s">
        <v>4</v>
      </c>
      <c r="H22" s="25" t="s">
        <v>60</v>
      </c>
      <c r="I22" s="25" t="s">
        <v>6</v>
      </c>
      <c r="J22" s="26" t="s">
        <v>59</v>
      </c>
      <c r="K22" s="9"/>
    </row>
    <row r="23" spans="1:17" s="8" customFormat="1" ht="15.75" thickBot="1" x14ac:dyDescent="0.3">
      <c r="A23" s="100" t="s">
        <v>12</v>
      </c>
      <c r="B23" s="101"/>
      <c r="C23" s="101"/>
      <c r="D23" s="101"/>
      <c r="E23" s="101"/>
      <c r="F23" s="101"/>
      <c r="G23" s="101"/>
      <c r="H23" s="101"/>
      <c r="I23" s="101"/>
      <c r="J23" s="102"/>
      <c r="K23" s="11"/>
    </row>
    <row r="24" spans="1:17" x14ac:dyDescent="0.25">
      <c r="A24" s="39"/>
      <c r="B24" s="17" t="str">
        <f>IF(ISBLANK(A24),"  ",C8)</f>
        <v xml:space="preserve">  </v>
      </c>
      <c r="C24" s="42" t="str">
        <f t="shared" ref="C24:C28" si="5">IF(ISBLANK(A24),"  ","0.62")</f>
        <v xml:space="preserve">  </v>
      </c>
      <c r="D24" s="3"/>
      <c r="E24" s="3"/>
      <c r="F24" s="3"/>
      <c r="G24" s="42" t="str">
        <f>IF(ISBLANK(A24),"  ","1.0")</f>
        <v xml:space="preserve">  </v>
      </c>
      <c r="H24" s="37"/>
      <c r="I24" s="19" t="str">
        <f>IF(ISBLANK(A24), "  ", H24*G24)</f>
        <v xml:space="preserve">  </v>
      </c>
      <c r="J24" s="20" t="str">
        <f>IF(ISBLANK(A24), "  ", B24*C24*I24)</f>
        <v xml:space="preserve">  </v>
      </c>
      <c r="K24" s="9"/>
    </row>
    <row r="25" spans="1:17" x14ac:dyDescent="0.25">
      <c r="A25" s="34"/>
      <c r="B25" s="17" t="str">
        <f>IF(ISBLANK(A25),"  ",C8)</f>
        <v xml:space="preserve">  </v>
      </c>
      <c r="C25" s="42" t="str">
        <f t="shared" si="5"/>
        <v xml:space="preserve">  </v>
      </c>
      <c r="D25" s="4"/>
      <c r="E25" s="4"/>
      <c r="F25" s="4"/>
      <c r="G25" s="42" t="str">
        <f>IF(ISBLANK(A25),"  ","1.0")</f>
        <v xml:space="preserve">  </v>
      </c>
      <c r="H25" s="38"/>
      <c r="I25" s="19" t="str">
        <f>IF(ISBLANK(A25), "  ", H25*G25)</f>
        <v xml:space="preserve">  </v>
      </c>
      <c r="J25" s="20" t="str">
        <f>IF(ISBLANK(A25), "  ", B25*C25*I25)</f>
        <v xml:space="preserve">  </v>
      </c>
      <c r="K25" s="9"/>
    </row>
    <row r="26" spans="1:17" x14ac:dyDescent="0.25">
      <c r="A26" s="34"/>
      <c r="B26" s="17" t="str">
        <f>IF(ISBLANK(A26),"  ",C8)</f>
        <v xml:space="preserve">  </v>
      </c>
      <c r="C26" s="42" t="str">
        <f t="shared" si="5"/>
        <v xml:space="preserve">  </v>
      </c>
      <c r="D26" s="4"/>
      <c r="E26" s="4"/>
      <c r="F26" s="4"/>
      <c r="G26" s="42" t="str">
        <f>IF(ISBLANK(A26),"  ","1.0")</f>
        <v xml:space="preserve">  </v>
      </c>
      <c r="H26" s="38"/>
      <c r="I26" s="19" t="str">
        <f>IF(ISBLANK(A26), "  ", H26*G26)</f>
        <v xml:space="preserve">  </v>
      </c>
      <c r="J26" s="20" t="str">
        <f>IF(ISBLANK(A26), "  ", B26*C26*I26)</f>
        <v xml:space="preserve">  </v>
      </c>
      <c r="K26" s="9"/>
    </row>
    <row r="27" spans="1:17" x14ac:dyDescent="0.25">
      <c r="A27" s="34"/>
      <c r="B27" s="17" t="str">
        <f>IF(ISBLANK(A27),"  ",C8)</f>
        <v xml:space="preserve">  </v>
      </c>
      <c r="C27" s="42" t="str">
        <f t="shared" si="5"/>
        <v xml:space="preserve">  </v>
      </c>
      <c r="D27" s="4"/>
      <c r="E27" s="4"/>
      <c r="F27" s="4"/>
      <c r="G27" s="42" t="str">
        <f>IF(ISBLANK(A27),"  ","1.0")</f>
        <v xml:space="preserve">  </v>
      </c>
      <c r="H27" s="38"/>
      <c r="I27" s="19" t="str">
        <f>IF(ISBLANK(A27), "  ", H27*G27)</f>
        <v xml:space="preserve">  </v>
      </c>
      <c r="J27" s="20" t="str">
        <f>IF(ISBLANK(A27), "  ", B27*C27*I27)</f>
        <v xml:space="preserve">  </v>
      </c>
      <c r="K27" s="9"/>
    </row>
    <row r="28" spans="1:17" x14ac:dyDescent="0.25">
      <c r="A28" s="34"/>
      <c r="B28" s="17" t="str">
        <f>IF(ISBLANK(A28),"  ",C8)</f>
        <v xml:space="preserve">  </v>
      </c>
      <c r="C28" s="42" t="str">
        <f t="shared" si="5"/>
        <v xml:space="preserve">  </v>
      </c>
      <c r="D28" s="4"/>
      <c r="E28" s="4"/>
      <c r="F28" s="4"/>
      <c r="G28" s="42" t="str">
        <f>IF(ISBLANK(A28),"  ","1.0")</f>
        <v xml:space="preserve">  </v>
      </c>
      <c r="H28" s="38"/>
      <c r="I28" s="19" t="str">
        <f>IF(ISBLANK(A28), "  ", H28*G28)</f>
        <v xml:space="preserve">  </v>
      </c>
      <c r="J28" s="20" t="str">
        <f>IF(ISBLANK(A28), "  ", B28*C28*I28)</f>
        <v xml:space="preserve">  </v>
      </c>
      <c r="K28" s="9"/>
      <c r="L28" s="43"/>
    </row>
    <row r="29" spans="1:17" ht="19.5" thickBot="1" x14ac:dyDescent="0.35">
      <c r="A29" s="35"/>
      <c r="B29" s="36"/>
      <c r="C29" s="36"/>
      <c r="D29" s="36"/>
      <c r="E29" s="36"/>
      <c r="F29" s="41" t="s">
        <v>7</v>
      </c>
      <c r="G29" s="36"/>
      <c r="H29" s="22">
        <f>SUM(H24:H28)</f>
        <v>0</v>
      </c>
      <c r="I29" s="23">
        <f>SUM(I24:I28)</f>
        <v>0</v>
      </c>
      <c r="J29" s="47">
        <f>SUM(J24:J28)</f>
        <v>0</v>
      </c>
      <c r="K29" s="9"/>
      <c r="O29" s="1" t="s">
        <v>10</v>
      </c>
    </row>
    <row r="30" spans="1:17" ht="12" customHeight="1" thickBo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7" ht="75.75" thickBot="1" x14ac:dyDescent="0.3">
      <c r="A31" s="27" t="s">
        <v>11</v>
      </c>
      <c r="B31" s="28" t="s">
        <v>62</v>
      </c>
      <c r="C31" s="29" t="s">
        <v>1</v>
      </c>
      <c r="D31" s="5"/>
      <c r="E31" s="5"/>
      <c r="F31" s="5"/>
      <c r="G31" s="30" t="s">
        <v>4</v>
      </c>
      <c r="H31" s="105" t="s">
        <v>61</v>
      </c>
      <c r="I31" s="106"/>
      <c r="J31" s="31" t="s">
        <v>64</v>
      </c>
      <c r="K31" s="9"/>
      <c r="Q31" s="1" t="s">
        <v>10</v>
      </c>
    </row>
    <row r="32" spans="1:17" ht="19.5" thickBot="1" x14ac:dyDescent="0.35">
      <c r="A32" s="40" t="s">
        <v>68</v>
      </c>
      <c r="B32" s="32">
        <f>C8</f>
        <v>0</v>
      </c>
      <c r="C32" s="32">
        <v>0.62</v>
      </c>
      <c r="D32" s="6"/>
      <c r="E32" s="6"/>
      <c r="F32" s="6"/>
      <c r="G32" s="32">
        <f>IF(A32="Residential",0.55,IF(A32="Commercial",0.45,0))</f>
        <v>0.55000000000000004</v>
      </c>
      <c r="H32" s="103">
        <f>H21+H29</f>
        <v>100</v>
      </c>
      <c r="I32" s="104"/>
      <c r="J32" s="48">
        <f>B32*C32*((G32*H32)+((1-G32)*H29))</f>
        <v>0</v>
      </c>
      <c r="K32" s="9"/>
      <c r="L32" s="1" t="s">
        <v>10</v>
      </c>
    </row>
    <row r="33" spans="1:19" ht="19.5" thickBot="1" x14ac:dyDescent="0.35">
      <c r="A33" s="58"/>
      <c r="B33" s="58"/>
      <c r="C33" s="58"/>
      <c r="D33" s="58"/>
      <c r="E33" s="58"/>
      <c r="F33" s="58"/>
      <c r="G33" s="58"/>
      <c r="H33" s="119" t="s">
        <v>17</v>
      </c>
      <c r="I33" s="120"/>
      <c r="J33" s="59">
        <f>SUM(J21+J29)</f>
        <v>0</v>
      </c>
      <c r="K33" s="9"/>
    </row>
    <row r="34" spans="1:19" ht="20.25" customHeight="1" thickBot="1" x14ac:dyDescent="0.4">
      <c r="A34" s="58"/>
      <c r="B34" s="58"/>
      <c r="C34" s="58"/>
      <c r="D34" s="58"/>
      <c r="E34" s="107" t="str">
        <f>IF(J32&gt;J33,"Congratulations!  Your water use is within limits!","Oops!  It looks like your water use is too high!")</f>
        <v>Oops!  It looks like your water use is too high!</v>
      </c>
      <c r="F34" s="107"/>
      <c r="G34" s="107"/>
      <c r="H34" s="107"/>
      <c r="I34" s="107"/>
      <c r="J34" s="107"/>
      <c r="K34" s="9"/>
    </row>
    <row r="35" spans="1:19" ht="19.5" thickTop="1" x14ac:dyDescent="0.3">
      <c r="A35" s="93" t="s">
        <v>8</v>
      </c>
      <c r="B35" s="94"/>
      <c r="C35" s="95"/>
      <c r="D35" s="58"/>
      <c r="E35" s="58"/>
      <c r="F35" s="60"/>
      <c r="G35" s="60"/>
      <c r="H35" s="60"/>
      <c r="I35" s="60"/>
      <c r="J35" s="60"/>
      <c r="K35" s="9"/>
    </row>
    <row r="36" spans="1:19" ht="18.75" x14ac:dyDescent="0.3">
      <c r="A36" s="96" t="s">
        <v>13</v>
      </c>
      <c r="B36" s="97"/>
      <c r="C36" s="61">
        <f>I21</f>
        <v>52</v>
      </c>
      <c r="D36" s="58"/>
      <c r="E36" s="58"/>
      <c r="F36" s="60"/>
      <c r="G36" s="60"/>
      <c r="H36" s="60"/>
      <c r="I36" s="60"/>
      <c r="J36" s="60"/>
      <c r="K36" s="9"/>
    </row>
    <row r="37" spans="1:19" ht="19.5" thickBot="1" x14ac:dyDescent="0.35">
      <c r="A37" s="92" t="s">
        <v>14</v>
      </c>
      <c r="B37" s="89"/>
      <c r="C37" s="62">
        <f>H21</f>
        <v>100</v>
      </c>
      <c r="D37" s="58"/>
      <c r="E37" s="58"/>
      <c r="F37" s="60"/>
      <c r="G37" s="60"/>
      <c r="H37" s="60"/>
      <c r="I37" s="60"/>
      <c r="J37" s="60"/>
      <c r="K37" s="9"/>
    </row>
    <row r="38" spans="1:19" ht="19.5" thickBot="1" x14ac:dyDescent="0.35">
      <c r="A38" s="98" t="s">
        <v>15</v>
      </c>
      <c r="B38" s="99"/>
      <c r="C38" s="63">
        <f>IF(C37=0,"  ",C36/C37)</f>
        <v>0.52</v>
      </c>
      <c r="D38" s="58"/>
      <c r="E38" s="58"/>
      <c r="F38" s="60"/>
      <c r="G38" s="60"/>
      <c r="H38" s="60"/>
      <c r="I38" s="60"/>
      <c r="J38" s="60"/>
      <c r="K38" s="9"/>
    </row>
    <row r="39" spans="1:19" ht="12.75" customHeight="1" x14ac:dyDescent="0.3">
      <c r="A39" s="58"/>
      <c r="B39" s="58"/>
      <c r="C39" s="58"/>
      <c r="D39" s="58"/>
      <c r="E39" s="58"/>
      <c r="F39" s="60"/>
      <c r="G39" s="60"/>
      <c r="H39" s="60"/>
      <c r="I39" s="60"/>
      <c r="J39" s="60"/>
      <c r="K39" s="9"/>
    </row>
    <row r="40" spans="1:19" ht="18.75" x14ac:dyDescent="0.3">
      <c r="A40" s="93" t="s">
        <v>16</v>
      </c>
      <c r="B40" s="94"/>
      <c r="C40" s="95"/>
      <c r="D40" s="58"/>
      <c r="E40" s="58"/>
      <c r="F40" s="60"/>
      <c r="G40" s="60"/>
      <c r="H40" s="60"/>
      <c r="I40" s="60"/>
      <c r="J40" s="60"/>
      <c r="K40" s="9"/>
    </row>
    <row r="41" spans="1:19" ht="18.75" x14ac:dyDescent="0.3">
      <c r="A41" s="96" t="s">
        <v>13</v>
      </c>
      <c r="B41" s="97"/>
      <c r="C41" s="64">
        <f>I21+I29</f>
        <v>52</v>
      </c>
      <c r="D41" s="58"/>
      <c r="E41" s="58"/>
      <c r="F41" s="60"/>
      <c r="G41" s="60"/>
      <c r="H41" s="60"/>
      <c r="I41" s="60"/>
      <c r="J41" s="60"/>
      <c r="K41" s="9"/>
    </row>
    <row r="42" spans="1:19" ht="19.5" thickBot="1" x14ac:dyDescent="0.35">
      <c r="A42" s="92" t="s">
        <v>57</v>
      </c>
      <c r="B42" s="89"/>
      <c r="C42" s="65">
        <f>H21+H29</f>
        <v>100</v>
      </c>
      <c r="D42" s="58"/>
      <c r="E42" s="58"/>
      <c r="F42" s="60"/>
      <c r="G42" s="60"/>
      <c r="H42" s="60"/>
      <c r="I42" s="60"/>
      <c r="J42" s="60"/>
      <c r="K42" s="9"/>
    </row>
    <row r="43" spans="1:19" ht="19.5" thickBot="1" x14ac:dyDescent="0.35">
      <c r="A43" s="98" t="s">
        <v>15</v>
      </c>
      <c r="B43" s="118"/>
      <c r="C43" s="63">
        <f>IF(C42=0,"  ",C41/C42)</f>
        <v>0.52</v>
      </c>
      <c r="D43" s="58"/>
      <c r="E43" s="58"/>
      <c r="F43" s="60"/>
      <c r="G43" s="60"/>
      <c r="H43" s="60"/>
      <c r="I43" s="60"/>
      <c r="J43" s="60"/>
      <c r="K43" s="9"/>
    </row>
    <row r="44" spans="1:19" ht="12.75" customHeight="1" x14ac:dyDescent="0.3">
      <c r="A44" s="66"/>
      <c r="B44" s="66"/>
      <c r="C44" s="67"/>
      <c r="D44" s="58"/>
      <c r="E44" s="58"/>
      <c r="F44" s="60"/>
      <c r="G44" s="60"/>
      <c r="H44" s="60"/>
      <c r="I44" s="60"/>
      <c r="J44" s="60"/>
      <c r="K44" s="9"/>
    </row>
    <row r="45" spans="1:19" ht="19.5" thickBot="1" x14ac:dyDescent="0.35">
      <c r="A45" s="113" t="s">
        <v>27</v>
      </c>
      <c r="B45" s="114"/>
      <c r="C45" s="115"/>
      <c r="D45" s="58"/>
      <c r="E45" s="58"/>
      <c r="F45" s="60"/>
      <c r="G45" s="60"/>
      <c r="H45" s="60"/>
      <c r="I45" s="60"/>
      <c r="J45" s="60"/>
      <c r="K45" s="9"/>
    </row>
    <row r="46" spans="1:19" ht="18.75" x14ac:dyDescent="0.3">
      <c r="A46" s="68" t="s">
        <v>19</v>
      </c>
      <c r="B46" s="88" t="s">
        <v>21</v>
      </c>
      <c r="C46" s="89"/>
      <c r="D46" s="58"/>
      <c r="E46" s="58"/>
      <c r="F46" s="60"/>
      <c r="G46" s="60"/>
      <c r="H46" s="60"/>
      <c r="I46" s="60"/>
      <c r="J46" s="60"/>
      <c r="K46" s="9"/>
      <c r="S46" s="1" t="s">
        <v>10</v>
      </c>
    </row>
    <row r="47" spans="1:19" ht="18.75" x14ac:dyDescent="0.3">
      <c r="A47" s="69" t="s">
        <v>20</v>
      </c>
      <c r="B47" s="88" t="s">
        <v>22</v>
      </c>
      <c r="C47" s="89"/>
      <c r="D47" s="58"/>
      <c r="E47" s="58"/>
      <c r="F47" s="60"/>
      <c r="G47" s="60"/>
      <c r="H47" s="60"/>
      <c r="I47" s="60"/>
      <c r="J47" s="60"/>
      <c r="K47" s="9"/>
    </row>
    <row r="48" spans="1:19" ht="15" customHeight="1" x14ac:dyDescent="0.25">
      <c r="A48" s="69" t="s">
        <v>23</v>
      </c>
      <c r="B48" s="88" t="s">
        <v>24</v>
      </c>
      <c r="C48" s="89"/>
      <c r="D48" s="58"/>
      <c r="E48" s="58"/>
      <c r="F48" s="58"/>
      <c r="G48" s="58"/>
      <c r="H48" s="58"/>
      <c r="I48" s="58"/>
      <c r="J48" s="58"/>
      <c r="K48" s="9"/>
    </row>
    <row r="49" spans="1:11" x14ac:dyDescent="0.25">
      <c r="A49" s="70" t="s">
        <v>26</v>
      </c>
      <c r="B49" s="90" t="s">
        <v>25</v>
      </c>
      <c r="C49" s="91"/>
      <c r="D49" s="58"/>
      <c r="E49" s="58"/>
      <c r="F49" s="58"/>
      <c r="G49" s="58"/>
      <c r="H49" s="58"/>
      <c r="I49" s="58"/>
      <c r="J49" s="58"/>
      <c r="K49" s="9"/>
    </row>
    <row r="50" spans="1:11" ht="12.75" customHeight="1" x14ac:dyDescent="0.25">
      <c r="A50" s="58"/>
      <c r="B50" s="58"/>
      <c r="C50" s="58"/>
      <c r="D50" s="58"/>
      <c r="E50" s="71"/>
      <c r="F50" s="71"/>
      <c r="G50" s="71"/>
      <c r="H50" s="71"/>
      <c r="I50" s="71"/>
      <c r="J50" s="71"/>
      <c r="K50" s="9"/>
    </row>
    <row r="51" spans="1:11" s="9" customFormat="1" x14ac:dyDescent="0.25">
      <c r="A51" s="72">
        <v>42217</v>
      </c>
      <c r="B51" s="58"/>
      <c r="C51" s="58"/>
      <c r="D51" s="58"/>
      <c r="E51" s="71"/>
      <c r="F51" s="71"/>
      <c r="G51" s="71"/>
      <c r="H51" s="71"/>
      <c r="I51" s="71"/>
      <c r="J51" s="71"/>
    </row>
    <row r="68" spans="5:10" x14ac:dyDescent="0.25">
      <c r="E68" s="85"/>
      <c r="F68" s="85"/>
      <c r="G68" s="85"/>
      <c r="H68" s="85"/>
      <c r="I68" s="85"/>
      <c r="J68" s="85"/>
    </row>
  </sheetData>
  <sheetProtection password="C473" sheet="1" objects="1" scenarios="1" selectLockedCells="1"/>
  <mergeCells count="25">
    <mergeCell ref="C1:J2"/>
    <mergeCell ref="D8:F8"/>
    <mergeCell ref="G8:J8"/>
    <mergeCell ref="B46:C46"/>
    <mergeCell ref="B47:C47"/>
    <mergeCell ref="A45:C45"/>
    <mergeCell ref="F21:G21"/>
    <mergeCell ref="A43:B43"/>
    <mergeCell ref="H33:I33"/>
    <mergeCell ref="E68:J68"/>
    <mergeCell ref="A8:B8"/>
    <mergeCell ref="B48:C48"/>
    <mergeCell ref="B49:C49"/>
    <mergeCell ref="A37:B37"/>
    <mergeCell ref="A35:C35"/>
    <mergeCell ref="A40:C40"/>
    <mergeCell ref="A41:B41"/>
    <mergeCell ref="A42:B42"/>
    <mergeCell ref="A38:B38"/>
    <mergeCell ref="A10:J10"/>
    <mergeCell ref="A23:J23"/>
    <mergeCell ref="A36:B36"/>
    <mergeCell ref="H32:I32"/>
    <mergeCell ref="H31:I31"/>
    <mergeCell ref="E34:J34"/>
  </mergeCells>
  <dataValidations count="4">
    <dataValidation type="list" allowBlank="1" showInputMessage="1" showErrorMessage="1" sqref="A32">
      <formula1>"Residential,Commercial"</formula1>
    </dataValidation>
    <dataValidation type="list" allowBlank="1" showInputMessage="1" showErrorMessage="1" sqref="E24">
      <formula1>"Spray,Drip"</formula1>
    </dataValidation>
    <dataValidation type="list" allowBlank="1" showInputMessage="1" showErrorMessage="1" sqref="A11">
      <formula1>"TWCA Qualified Cool Season Turf, TWCA Qualified Warm Season Turf"</formula1>
    </dataValidation>
    <dataValidation type="list" allowBlank="1" showInputMessage="1" showErrorMessage="1" sqref="E11:E20">
      <formula1>"Spray/Rotor, Drip"</formula1>
    </dataValidation>
  </dataValidation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Information</vt:lpstr>
      <vt:lpstr>W.E.L.W.</vt:lpstr>
      <vt:lpstr>'Project Information'!Print_Area</vt:lpstr>
      <vt:lpstr>W.E.L.W.!Print_Area</vt:lpstr>
    </vt:vector>
  </TitlesOfParts>
  <Company>Central Garden and Pet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2015-08-04T14:53:24Z</cp:lastPrinted>
  <dcterms:created xsi:type="dcterms:W3CDTF">2015-07-28T18:22:31Z</dcterms:created>
  <dcterms:modified xsi:type="dcterms:W3CDTF">2016-02-05T19:45:23Z</dcterms:modified>
</cp:coreProperties>
</file>